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10" windowHeight="8730"/>
  </bookViews>
  <sheets>
    <sheet name="추경세입세출총괄표" sheetId="14" r:id="rId1"/>
    <sheet name="추경세입예산서" sheetId="11" r:id="rId2"/>
    <sheet name="추경세출예산서" sheetId="12" r:id="rId3"/>
    <sheet name="임직원보수일람표" sheetId="16" r:id="rId4"/>
  </sheets>
  <definedNames>
    <definedName name="_xlnm.Print_Area" localSheetId="0">추경세입세출총괄표!$A$1:$M$32</definedName>
    <definedName name="_xlnm.Print_Area" localSheetId="1">추경세입예산서!$A$1:$N$80</definedName>
    <definedName name="_xlnm.Print_Area" localSheetId="2">추경세출예산서!$A$1:$N$192</definedName>
    <definedName name="_xlnm.Print_Titles" localSheetId="1">추경세입예산서!$1:$4</definedName>
    <definedName name="_xlnm.Print_Titles" localSheetId="2">추경세출예산서!$1:$4</definedName>
  </definedNames>
  <calcPr calcId="125725"/>
</workbook>
</file>

<file path=xl/calcChain.xml><?xml version="1.0" encoding="utf-8"?>
<calcChain xmlns="http://schemas.openxmlformats.org/spreadsheetml/2006/main">
  <c r="N19" i="12"/>
  <c r="L24"/>
  <c r="L23"/>
  <c r="I23"/>
  <c r="N23" s="1"/>
  <c r="N22"/>
  <c r="I24" l="1"/>
  <c r="N24" s="1"/>
  <c r="E32" i="14" l="1"/>
  <c r="I177" i="12"/>
  <c r="G18" i="14"/>
  <c r="N73" i="11"/>
  <c r="L64"/>
  <c r="I64"/>
  <c r="N63"/>
  <c r="F62"/>
  <c r="F61"/>
  <c r="F60" s="1"/>
  <c r="G17" i="14"/>
  <c r="G19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L99" i="12"/>
  <c r="N64" i="11" l="1"/>
  <c r="G62" s="1"/>
  <c r="G61" s="1"/>
  <c r="G60" s="1"/>
  <c r="F6" i="16"/>
  <c r="H6" s="1"/>
  <c r="F7"/>
  <c r="H7"/>
  <c r="M11" i="14"/>
  <c r="M10"/>
  <c r="M9"/>
  <c r="M8"/>
  <c r="M7"/>
  <c r="M6"/>
  <c r="G16"/>
  <c r="G15"/>
  <c r="G14"/>
  <c r="G13"/>
  <c r="G12"/>
  <c r="G11"/>
  <c r="G10"/>
  <c r="G9"/>
  <c r="G8"/>
  <c r="G7"/>
  <c r="G6"/>
  <c r="E62" i="11" l="1"/>
  <c r="E61" s="1"/>
  <c r="E60" s="1"/>
  <c r="K32" i="14"/>
  <c r="M5"/>
  <c r="L5"/>
  <c r="K5"/>
  <c r="L102" i="12"/>
  <c r="I102"/>
  <c r="N99"/>
  <c r="L32" i="14" l="1"/>
  <c r="F32"/>
  <c r="G32"/>
  <c r="M32"/>
  <c r="L69" i="11"/>
  <c r="I69"/>
  <c r="N68"/>
  <c r="F67"/>
  <c r="L59"/>
  <c r="I59"/>
  <c r="N58"/>
  <c r="F57"/>
  <c r="F56" s="1"/>
  <c r="F55" s="1"/>
  <c r="N69" l="1"/>
  <c r="G67" s="1"/>
  <c r="G66" s="1"/>
  <c r="G65" s="1"/>
  <c r="N59"/>
  <c r="G57" s="1"/>
  <c r="G56" s="1"/>
  <c r="G55" s="1"/>
  <c r="F66"/>
  <c r="F65" s="1"/>
  <c r="E67" l="1"/>
  <c r="E66" s="1"/>
  <c r="E65" s="1"/>
  <c r="E57"/>
  <c r="E56" s="1"/>
  <c r="E55" s="1"/>
  <c r="I32" i="12"/>
  <c r="N9"/>
  <c r="I10"/>
  <c r="L10"/>
  <c r="N13"/>
  <c r="I14"/>
  <c r="L14"/>
  <c r="N18"/>
  <c r="I19"/>
  <c r="L19"/>
  <c r="F16" s="1"/>
  <c r="N27"/>
  <c r="I28"/>
  <c r="L28"/>
  <c r="N31"/>
  <c r="L32"/>
  <c r="L33" s="1"/>
  <c r="N36"/>
  <c r="I37"/>
  <c r="L37"/>
  <c r="N40"/>
  <c r="I41"/>
  <c r="L41"/>
  <c r="N44"/>
  <c r="I45"/>
  <c r="L45"/>
  <c r="N47"/>
  <c r="I48"/>
  <c r="L48"/>
  <c r="N50"/>
  <c r="I51"/>
  <c r="L51"/>
  <c r="N53"/>
  <c r="I54"/>
  <c r="L54"/>
  <c r="N58"/>
  <c r="I59"/>
  <c r="L59"/>
  <c r="N61"/>
  <c r="I62"/>
  <c r="L62"/>
  <c r="N64"/>
  <c r="I65"/>
  <c r="L65"/>
  <c r="N67"/>
  <c r="I68"/>
  <c r="L68"/>
  <c r="N70"/>
  <c r="I71"/>
  <c r="L71"/>
  <c r="N73"/>
  <c r="I74"/>
  <c r="L74"/>
  <c r="N77"/>
  <c r="I78"/>
  <c r="L78"/>
  <c r="F79"/>
  <c r="G79"/>
  <c r="N80"/>
  <c r="I81"/>
  <c r="L81"/>
  <c r="N83"/>
  <c r="I84"/>
  <c r="L84"/>
  <c r="F87"/>
  <c r="N88"/>
  <c r="I89"/>
  <c r="L89"/>
  <c r="N91"/>
  <c r="N93"/>
  <c r="N95"/>
  <c r="N97"/>
  <c r="N101"/>
  <c r="F90"/>
  <c r="N104"/>
  <c r="N106"/>
  <c r="N108"/>
  <c r="N110"/>
  <c r="I111"/>
  <c r="E103" s="1"/>
  <c r="L111"/>
  <c r="N113"/>
  <c r="N115"/>
  <c r="N117"/>
  <c r="N119"/>
  <c r="I120"/>
  <c r="E112" s="1"/>
  <c r="L120"/>
  <c r="F121"/>
  <c r="N123"/>
  <c r="N125"/>
  <c r="I126"/>
  <c r="L126"/>
  <c r="F127"/>
  <c r="N128"/>
  <c r="I129"/>
  <c r="L129"/>
  <c r="F130"/>
  <c r="N131"/>
  <c r="I132"/>
  <c r="L132"/>
  <c r="N136"/>
  <c r="I137"/>
  <c r="I141" s="1"/>
  <c r="L137"/>
  <c r="N139"/>
  <c r="I140"/>
  <c r="L140"/>
  <c r="L141"/>
  <c r="F135" s="1"/>
  <c r="N143"/>
  <c r="I144"/>
  <c r="I148" s="1"/>
  <c r="L144"/>
  <c r="N146"/>
  <c r="I147"/>
  <c r="L147"/>
  <c r="L148"/>
  <c r="F142" s="1"/>
  <c r="N152"/>
  <c r="I153"/>
  <c r="L153"/>
  <c r="N155"/>
  <c r="I156"/>
  <c r="L156"/>
  <c r="F154" s="1"/>
  <c r="N158"/>
  <c r="I159"/>
  <c r="L159"/>
  <c r="N162"/>
  <c r="I163"/>
  <c r="I167" s="1"/>
  <c r="L163"/>
  <c r="L167" s="1"/>
  <c r="F161" s="1"/>
  <c r="F160" s="1"/>
  <c r="N165"/>
  <c r="I166"/>
  <c r="L166"/>
  <c r="N170"/>
  <c r="I171"/>
  <c r="E169" s="1"/>
  <c r="L171"/>
  <c r="F169" s="1"/>
  <c r="N173"/>
  <c r="I174"/>
  <c r="E172" s="1"/>
  <c r="L174"/>
  <c r="N176"/>
  <c r="E175"/>
  <c r="L177"/>
  <c r="F175" s="1"/>
  <c r="N181"/>
  <c r="I182"/>
  <c r="E180" s="1"/>
  <c r="E179" s="1"/>
  <c r="L182"/>
  <c r="F180" s="1"/>
  <c r="F179" s="1"/>
  <c r="N186"/>
  <c r="I187"/>
  <c r="L187"/>
  <c r="N189"/>
  <c r="I190"/>
  <c r="L190"/>
  <c r="D7" i="11"/>
  <c r="N8"/>
  <c r="I9"/>
  <c r="E7" s="1"/>
  <c r="E6" s="1"/>
  <c r="E5" s="1"/>
  <c r="L9"/>
  <c r="F7" s="1"/>
  <c r="F6" s="1"/>
  <c r="F5" s="1"/>
  <c r="D12"/>
  <c r="N13"/>
  <c r="I14"/>
  <c r="E12" s="1"/>
  <c r="E11" s="1"/>
  <c r="E10" s="1"/>
  <c r="L14"/>
  <c r="F12" s="1"/>
  <c r="F11" s="1"/>
  <c r="F10" s="1"/>
  <c r="D17"/>
  <c r="N18"/>
  <c r="I19"/>
  <c r="E17" s="1"/>
  <c r="L19"/>
  <c r="F17" s="1"/>
  <c r="F16" s="1"/>
  <c r="F15" s="1"/>
  <c r="D22"/>
  <c r="N23"/>
  <c r="I24"/>
  <c r="E22" s="1"/>
  <c r="E21" s="1"/>
  <c r="E20" s="1"/>
  <c r="L24"/>
  <c r="F22" s="1"/>
  <c r="F21" s="1"/>
  <c r="F20" s="1"/>
  <c r="D27"/>
  <c r="N28"/>
  <c r="I29"/>
  <c r="E27" s="1"/>
  <c r="E26" s="1"/>
  <c r="E25" s="1"/>
  <c r="L29"/>
  <c r="F27" s="1"/>
  <c r="F26" s="1"/>
  <c r="F25" s="1"/>
  <c r="E32"/>
  <c r="E31" s="1"/>
  <c r="E30" s="1"/>
  <c r="N33"/>
  <c r="N34" s="1"/>
  <c r="G32" s="1"/>
  <c r="G31" s="1"/>
  <c r="G30" s="1"/>
  <c r="I34"/>
  <c r="L34"/>
  <c r="F32" s="1"/>
  <c r="F31" s="1"/>
  <c r="F30" s="1"/>
  <c r="N39"/>
  <c r="I40"/>
  <c r="L40"/>
  <c r="N43"/>
  <c r="I44"/>
  <c r="L44"/>
  <c r="F47"/>
  <c r="F46" s="1"/>
  <c r="F45" s="1"/>
  <c r="N48"/>
  <c r="I49"/>
  <c r="L49"/>
  <c r="F52"/>
  <c r="F51" s="1"/>
  <c r="F50" s="1"/>
  <c r="N53"/>
  <c r="I54"/>
  <c r="L54"/>
  <c r="N54" s="1"/>
  <c r="G52" s="1"/>
  <c r="G51" s="1"/>
  <c r="G50" s="1"/>
  <c r="F72"/>
  <c r="F71" s="1"/>
  <c r="F70" s="1"/>
  <c r="I74"/>
  <c r="L74"/>
  <c r="F77"/>
  <c r="F76" s="1"/>
  <c r="F75" s="1"/>
  <c r="N78"/>
  <c r="I79"/>
  <c r="L79"/>
  <c r="I15" i="12" l="1"/>
  <c r="E37" i="11"/>
  <c r="F134" i="12"/>
  <c r="N84"/>
  <c r="L42"/>
  <c r="F34" s="1"/>
  <c r="I42"/>
  <c r="E34" s="1"/>
  <c r="F37" i="11"/>
  <c r="E16"/>
  <c r="E15" s="1"/>
  <c r="I55" i="12"/>
  <c r="I33"/>
  <c r="E25" s="1"/>
  <c r="N41"/>
  <c r="L15"/>
  <c r="F7" s="1"/>
  <c r="I191"/>
  <c r="E185" s="1"/>
  <c r="E184" s="1"/>
  <c r="E183" s="1"/>
  <c r="N147"/>
  <c r="N137"/>
  <c r="N132"/>
  <c r="G130" s="1"/>
  <c r="E130" s="1"/>
  <c r="N129"/>
  <c r="G127" s="1"/>
  <c r="E127" s="1"/>
  <c r="N126"/>
  <c r="G121" s="1"/>
  <c r="E121" s="1"/>
  <c r="N81"/>
  <c r="I75"/>
  <c r="I85" s="1"/>
  <c r="N68"/>
  <c r="N62"/>
  <c r="N45"/>
  <c r="N37"/>
  <c r="N14"/>
  <c r="N187"/>
  <c r="N166"/>
  <c r="N159"/>
  <c r="G157" s="1"/>
  <c r="N54"/>
  <c r="N48"/>
  <c r="F25"/>
  <c r="N190"/>
  <c r="N177"/>
  <c r="G175" s="1"/>
  <c r="N174"/>
  <c r="G172" s="1"/>
  <c r="N78"/>
  <c r="G76" s="1"/>
  <c r="N74"/>
  <c r="N51"/>
  <c r="N10"/>
  <c r="N144"/>
  <c r="N140"/>
  <c r="N111"/>
  <c r="G103" s="1"/>
  <c r="L75"/>
  <c r="F57" s="1"/>
  <c r="L191"/>
  <c r="F185" s="1"/>
  <c r="F184" s="1"/>
  <c r="F183" s="1"/>
  <c r="L55"/>
  <c r="N74" i="11"/>
  <c r="G72" s="1"/>
  <c r="G71" s="1"/>
  <c r="G70" s="1"/>
  <c r="N44"/>
  <c r="F36"/>
  <c r="F35" s="1"/>
  <c r="F80" s="1"/>
  <c r="N28" i="12"/>
  <c r="N120"/>
  <c r="G112" s="1"/>
  <c r="E161"/>
  <c r="E160" s="1"/>
  <c r="G160" s="1"/>
  <c r="N167"/>
  <c r="G161" s="1"/>
  <c r="N182"/>
  <c r="G180" s="1"/>
  <c r="G179" s="1"/>
  <c r="G178" s="1"/>
  <c r="E178"/>
  <c r="N171"/>
  <c r="G169" s="1"/>
  <c r="G168" s="1"/>
  <c r="N163"/>
  <c r="N156"/>
  <c r="G154" s="1"/>
  <c r="E154" s="1"/>
  <c r="N153"/>
  <c r="G151" s="1"/>
  <c r="N148"/>
  <c r="G142" s="1"/>
  <c r="E142" s="1"/>
  <c r="F112"/>
  <c r="F103"/>
  <c r="N71"/>
  <c r="N65"/>
  <c r="N59"/>
  <c r="N102"/>
  <c r="G90" s="1"/>
  <c r="E90" s="1"/>
  <c r="N89"/>
  <c r="G87" s="1"/>
  <c r="E87" s="1"/>
  <c r="E79"/>
  <c r="N32"/>
  <c r="N79" i="11"/>
  <c r="G77" s="1"/>
  <c r="G76" s="1"/>
  <c r="G75" s="1"/>
  <c r="N49"/>
  <c r="G47" s="1"/>
  <c r="G46" s="1"/>
  <c r="G45" s="1"/>
  <c r="E36"/>
  <c r="E35" s="1"/>
  <c r="E168" i="12"/>
  <c r="N141"/>
  <c r="G135" s="1"/>
  <c r="G134" s="1"/>
  <c r="E135"/>
  <c r="E52" i="11"/>
  <c r="E51" s="1"/>
  <c r="E50" s="1"/>
  <c r="N40"/>
  <c r="N29"/>
  <c r="G27" s="1"/>
  <c r="G26" s="1"/>
  <c r="G25" s="1"/>
  <c r="N24"/>
  <c r="G22" s="1"/>
  <c r="G21" s="1"/>
  <c r="G20" s="1"/>
  <c r="N19"/>
  <c r="G17" s="1"/>
  <c r="G16" s="1"/>
  <c r="G15" s="1"/>
  <c r="N14"/>
  <c r="G12" s="1"/>
  <c r="G11" s="1"/>
  <c r="G10" s="1"/>
  <c r="N9"/>
  <c r="G7" s="1"/>
  <c r="G6" s="1"/>
  <c r="G5" s="1"/>
  <c r="F178" i="12"/>
  <c r="F172"/>
  <c r="F168" s="1"/>
  <c r="F157"/>
  <c r="F151"/>
  <c r="F76"/>
  <c r="E76" s="1"/>
  <c r="G150" l="1"/>
  <c r="F150"/>
  <c r="F149" s="1"/>
  <c r="E134"/>
  <c r="E133" s="1"/>
  <c r="E157"/>
  <c r="N15"/>
  <c r="G7" s="1"/>
  <c r="E7" s="1"/>
  <c r="N75"/>
  <c r="G57" s="1"/>
  <c r="E57" s="1"/>
  <c r="E56" s="1"/>
  <c r="E47" i="11"/>
  <c r="E46" s="1"/>
  <c r="E45" s="1"/>
  <c r="G133" i="12"/>
  <c r="N33"/>
  <c r="G25" s="1"/>
  <c r="N191"/>
  <c r="G185" s="1"/>
  <c r="G184" s="1"/>
  <c r="G183" s="1"/>
  <c r="F56"/>
  <c r="L85"/>
  <c r="N85" s="1"/>
  <c r="F86"/>
  <c r="E86"/>
  <c r="G86"/>
  <c r="F43"/>
  <c r="N55"/>
  <c r="G43" s="1"/>
  <c r="N42"/>
  <c r="G34" s="1"/>
  <c r="E72" i="11"/>
  <c r="E71" s="1"/>
  <c r="E70" s="1"/>
  <c r="E77"/>
  <c r="E76" s="1"/>
  <c r="E75" s="1"/>
  <c r="G37"/>
  <c r="G36" s="1"/>
  <c r="G35" s="1"/>
  <c r="G80" s="1"/>
  <c r="E151" i="12"/>
  <c r="F133"/>
  <c r="E80" i="11" l="1"/>
  <c r="E150" i="12"/>
  <c r="E149" s="1"/>
  <c r="G149" s="1"/>
  <c r="G56"/>
  <c r="E43"/>
  <c r="F6"/>
  <c r="F5" s="1"/>
  <c r="F192" s="1"/>
  <c r="G16" l="1"/>
  <c r="G6" s="1"/>
  <c r="G5" s="1"/>
  <c r="E16"/>
  <c r="E6" s="1"/>
  <c r="E5" s="1"/>
  <c r="E192" s="1"/>
  <c r="G192" s="1"/>
</calcChain>
</file>

<file path=xl/comments1.xml><?xml version="1.0" encoding="utf-8"?>
<comments xmlns="http://schemas.openxmlformats.org/spreadsheetml/2006/main">
  <authors>
    <author>나미정</author>
  </authors>
  <commentList>
    <comment ref="I31" authorId="0">
      <text>
        <r>
          <rPr>
            <b/>
            <sz val="9"/>
            <color indexed="81"/>
            <rFont val="Tahoma"/>
            <family val="2"/>
          </rPr>
          <t>1,2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퇴직급여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평균
</t>
        </r>
        <r>
          <rPr>
            <b/>
            <sz val="9"/>
            <color indexed="81"/>
            <rFont val="Tahoma"/>
            <family val="2"/>
          </rPr>
          <t xml:space="preserve">11,471,060 * 12
 - </t>
        </r>
        <r>
          <rPr>
            <b/>
            <sz val="9"/>
            <color indexed="81"/>
            <rFont val="돋움"/>
            <family val="3"/>
            <charset val="129"/>
          </rPr>
          <t>종사자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퇴직적립금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0" authorId="0">
      <text>
        <r>
          <rPr>
            <sz val="9"/>
            <color indexed="81"/>
            <rFont val="돋움"/>
            <family val="3"/>
            <charset val="129"/>
          </rPr>
          <t>연금</t>
        </r>
        <r>
          <rPr>
            <sz val="9"/>
            <color indexed="81"/>
            <rFont val="Tahoma"/>
            <family val="2"/>
          </rPr>
          <t xml:space="preserve"> : 4,773,410
</t>
        </r>
        <r>
          <rPr>
            <sz val="9"/>
            <color indexed="81"/>
            <rFont val="돋움"/>
            <family val="3"/>
            <charset val="129"/>
          </rPr>
          <t>건강</t>
        </r>
        <r>
          <rPr>
            <sz val="9"/>
            <color indexed="81"/>
            <rFont val="Tahoma"/>
            <family val="2"/>
          </rPr>
          <t xml:space="preserve"> : 3,871,290
</t>
        </r>
        <r>
          <rPr>
            <sz val="9"/>
            <color indexed="81"/>
            <rFont val="돋움"/>
            <family val="3"/>
            <charset val="129"/>
          </rPr>
          <t>산재</t>
        </r>
        <r>
          <rPr>
            <sz val="9"/>
            <color indexed="81"/>
            <rFont val="Tahoma"/>
            <family val="2"/>
          </rPr>
          <t xml:space="preserve"> : 1,936,330
</t>
        </r>
        <r>
          <rPr>
            <sz val="9"/>
            <color indexed="81"/>
            <rFont val="돋움"/>
            <family val="3"/>
            <charset val="129"/>
          </rPr>
          <t>고용</t>
        </r>
        <r>
          <rPr>
            <sz val="9"/>
            <color indexed="81"/>
            <rFont val="Tahoma"/>
            <family val="2"/>
          </rPr>
          <t xml:space="preserve"> :    956,710
------------------------
</t>
        </r>
        <r>
          <rPr>
            <sz val="9"/>
            <color indexed="81"/>
            <rFont val="돋움"/>
            <family val="3"/>
            <charset val="129"/>
          </rPr>
          <t>총월</t>
        </r>
        <r>
          <rPr>
            <sz val="9"/>
            <color indexed="81"/>
            <rFont val="Tahoma"/>
            <family val="2"/>
          </rPr>
          <t xml:space="preserve"> : 11,537,740 * 12 
        - </t>
        </r>
        <r>
          <rPr>
            <sz val="9"/>
            <color indexed="81"/>
            <rFont val="돋움"/>
            <family val="3"/>
            <charset val="129"/>
          </rPr>
          <t>종사자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비용</t>
        </r>
      </text>
    </comment>
  </commentList>
</comments>
</file>

<file path=xl/sharedStrings.xml><?xml version="1.0" encoding="utf-8"?>
<sst xmlns="http://schemas.openxmlformats.org/spreadsheetml/2006/main" count="693" uniqueCount="251">
  <si>
    <t>(단위 : 원)</t>
    <phoneticPr fontId="5" type="noConversion"/>
  </si>
  <si>
    <t>세   입</t>
    <phoneticPr fontId="4" type="noConversion"/>
  </si>
  <si>
    <t>세   출</t>
    <phoneticPr fontId="4" type="noConversion"/>
  </si>
  <si>
    <t>항</t>
    <phoneticPr fontId="4" type="noConversion"/>
  </si>
  <si>
    <t>목</t>
    <phoneticPr fontId="4" type="noConversion"/>
  </si>
  <si>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</si>
  <si>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</si>
  <si>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</si>
  <si>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</si>
  <si>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</si>
  <si>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</si>
  <si>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</si>
  <si>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기타운영비</t>
  </si>
  <si>
    <t>특별급식비</t>
  </si>
  <si>
    <t>연료비</t>
  </si>
  <si>
    <t>관</t>
    <phoneticPr fontId="4" type="noConversion"/>
  </si>
  <si>
    <t>사업수입</t>
    <phoneticPr fontId="5" type="noConversion"/>
  </si>
  <si>
    <t>건물임차료 및 관리비</t>
    <phoneticPr fontId="4" type="noConversion"/>
  </si>
  <si>
    <t>세입 합계</t>
    <phoneticPr fontId="4" type="noConversion"/>
  </si>
  <si>
    <t>세출 합계</t>
    <phoneticPr fontId="4" type="noConversion"/>
  </si>
  <si>
    <t>순번</t>
    <phoneticPr fontId="4" type="noConversion"/>
  </si>
  <si>
    <t>세입합계</t>
    <phoneticPr fontId="5" type="noConversion"/>
  </si>
  <si>
    <t>합계</t>
    <phoneticPr fontId="5" type="noConversion"/>
  </si>
  <si>
    <t>=</t>
    <phoneticPr fontId="5" type="noConversion"/>
  </si>
  <si>
    <t>기정</t>
    <phoneticPr fontId="5" type="noConversion"/>
  </si>
  <si>
    <t>-</t>
    <phoneticPr fontId="5" type="noConversion"/>
  </si>
  <si>
    <t>경정</t>
    <phoneticPr fontId="5" type="noConversion"/>
  </si>
  <si>
    <t>1.기타잡수입</t>
    <phoneticPr fontId="5" type="noConversion"/>
  </si>
  <si>
    <t>기타잡수입</t>
    <phoneticPr fontId="5" type="noConversion"/>
  </si>
  <si>
    <t>잡수입</t>
    <phoneticPr fontId="5" type="noConversion"/>
  </si>
  <si>
    <t>합계</t>
    <phoneticPr fontId="5" type="noConversion"/>
  </si>
  <si>
    <t>1.이자수입</t>
    <phoneticPr fontId="5" type="noConversion"/>
  </si>
  <si>
    <t>이자수입</t>
    <phoneticPr fontId="5" type="noConversion"/>
  </si>
  <si>
    <t>잡수입</t>
    <phoneticPr fontId="5" type="noConversion"/>
  </si>
  <si>
    <t>1.불용품파지매각대</t>
    <phoneticPr fontId="5" type="noConversion"/>
  </si>
  <si>
    <t>불용품파지매각대</t>
    <phoneticPr fontId="5" type="noConversion"/>
  </si>
  <si>
    <t>잡 수 입</t>
    <phoneticPr fontId="5" type="noConversion"/>
  </si>
  <si>
    <t>1.비지정후원금</t>
    <phoneticPr fontId="5" type="noConversion"/>
  </si>
  <si>
    <t>비지정후원금</t>
    <phoneticPr fontId="5" type="noConversion"/>
  </si>
  <si>
    <t>후원금</t>
    <phoneticPr fontId="5" type="noConversion"/>
  </si>
  <si>
    <t>후원금수입</t>
    <phoneticPr fontId="5" type="noConversion"/>
  </si>
  <si>
    <t>0.급여 / 제수당 / 퇴직금 및 적립 / 사회보험</t>
    <phoneticPr fontId="5" type="noConversion"/>
  </si>
  <si>
    <t>1.사무비 인건비</t>
    <phoneticPr fontId="5" type="noConversion"/>
  </si>
  <si>
    <t>시도보조금수입</t>
    <phoneticPr fontId="5" type="noConversion"/>
  </si>
  <si>
    <t>보조금수입</t>
    <phoneticPr fontId="5" type="noConversion"/>
  </si>
  <si>
    <t xml:space="preserve"> </t>
    <phoneticPr fontId="5" type="noConversion"/>
  </si>
  <si>
    <t>보조금</t>
    <phoneticPr fontId="5" type="noConversion"/>
  </si>
  <si>
    <t>1.일반사출업</t>
    <phoneticPr fontId="5" type="noConversion"/>
  </si>
  <si>
    <t>고용노동부</t>
    <phoneticPr fontId="5" type="noConversion"/>
  </si>
  <si>
    <t>스캔사업수입</t>
    <phoneticPr fontId="5" type="noConversion"/>
  </si>
  <si>
    <t>직업재활 사업수입</t>
    <phoneticPr fontId="5" type="noConversion"/>
  </si>
  <si>
    <t>복사지 사업수입</t>
    <phoneticPr fontId="5" type="noConversion"/>
  </si>
  <si>
    <t>인쇄사업수입</t>
    <phoneticPr fontId="5" type="noConversion"/>
  </si>
  <si>
    <t>목</t>
    <phoneticPr fontId="5" type="noConversion"/>
  </si>
  <si>
    <t>항</t>
    <phoneticPr fontId="5" type="noConversion"/>
  </si>
  <si>
    <t>관</t>
    <phoneticPr fontId="5" type="noConversion"/>
  </si>
  <si>
    <t>산   출   기   초</t>
    <phoneticPr fontId="5" type="noConversion"/>
  </si>
  <si>
    <t>증 감 액</t>
    <phoneticPr fontId="5" type="noConversion"/>
  </si>
  <si>
    <t>당초예산액</t>
    <phoneticPr fontId="5" type="noConversion"/>
  </si>
  <si>
    <t>제1차추경액</t>
    <phoneticPr fontId="5" type="noConversion"/>
  </si>
  <si>
    <t>과       목</t>
    <phoneticPr fontId="5" type="noConversion"/>
  </si>
  <si>
    <t>(단위:원)</t>
    <phoneticPr fontId="5" type="noConversion"/>
  </si>
  <si>
    <t>1.세입</t>
    <phoneticPr fontId="5" type="noConversion"/>
  </si>
  <si>
    <t>세출합계</t>
    <phoneticPr fontId="5" type="noConversion"/>
  </si>
  <si>
    <t>2. 반환금</t>
    <phoneticPr fontId="5" type="noConversion"/>
  </si>
  <si>
    <t>예비비및
기타</t>
    <phoneticPr fontId="5" type="noConversion"/>
  </si>
  <si>
    <t>잡지출</t>
    <phoneticPr fontId="5" type="noConversion"/>
  </si>
  <si>
    <t>수익사업비</t>
    <phoneticPr fontId="5" type="noConversion"/>
  </si>
  <si>
    <t>합계</t>
    <phoneticPr fontId="5" type="noConversion"/>
  </si>
  <si>
    <t>소계</t>
    <phoneticPr fontId="5" type="noConversion"/>
  </si>
  <si>
    <t>=</t>
    <phoneticPr fontId="5" type="noConversion"/>
  </si>
  <si>
    <t>기정</t>
    <phoneticPr fontId="5" type="noConversion"/>
  </si>
  <si>
    <t>-</t>
    <phoneticPr fontId="5" type="noConversion"/>
  </si>
  <si>
    <t>경정</t>
    <phoneticPr fontId="5" type="noConversion"/>
  </si>
  <si>
    <t>일반사업비</t>
    <phoneticPr fontId="5" type="noConversion"/>
  </si>
  <si>
    <t>1. 연료비</t>
    <phoneticPr fontId="5" type="noConversion"/>
  </si>
  <si>
    <t>연료비</t>
    <phoneticPr fontId="5" type="noConversion"/>
  </si>
  <si>
    <t>1. 특별급식비</t>
    <phoneticPr fontId="5" type="noConversion"/>
  </si>
  <si>
    <t>특별급식비</t>
    <phoneticPr fontId="5" type="noConversion"/>
  </si>
  <si>
    <t>1. 의료비</t>
    <phoneticPr fontId="5" type="noConversion"/>
  </si>
  <si>
    <t>의료비</t>
    <phoneticPr fontId="5" type="noConversion"/>
  </si>
  <si>
    <t>운영비</t>
    <phoneticPr fontId="5" type="noConversion"/>
  </si>
  <si>
    <t>사업비</t>
    <phoneticPr fontId="5" type="noConversion"/>
  </si>
  <si>
    <t>자산취득비</t>
    <phoneticPr fontId="5" type="noConversion"/>
  </si>
  <si>
    <t>시설비</t>
    <phoneticPr fontId="5" type="noConversion"/>
  </si>
  <si>
    <t>재산조성비</t>
    <phoneticPr fontId="5" type="noConversion"/>
  </si>
  <si>
    <t>기타운영비</t>
    <phoneticPr fontId="5" type="noConversion"/>
  </si>
  <si>
    <t>건물임차료 및 관리비</t>
    <phoneticPr fontId="5" type="noConversion"/>
  </si>
  <si>
    <t xml:space="preserve">   0.주유비</t>
    <phoneticPr fontId="5" type="noConversion"/>
  </si>
  <si>
    <t xml:space="preserve">   0.자동차수선비</t>
    <phoneticPr fontId="5" type="noConversion"/>
  </si>
  <si>
    <t>차량비</t>
    <phoneticPr fontId="5" type="noConversion"/>
  </si>
  <si>
    <t>4. 협회비</t>
    <phoneticPr fontId="5" type="noConversion"/>
  </si>
  <si>
    <t>3. 이행보증보험</t>
    <phoneticPr fontId="5" type="noConversion"/>
  </si>
  <si>
    <t>2. 자동차보험</t>
    <phoneticPr fontId="5" type="noConversion"/>
  </si>
  <si>
    <t>제세공과금</t>
    <phoneticPr fontId="5" type="noConversion"/>
  </si>
  <si>
    <t>4. 전기요금</t>
    <phoneticPr fontId="5" type="noConversion"/>
  </si>
  <si>
    <t>3. 세콤</t>
    <phoneticPr fontId="5" type="noConversion"/>
  </si>
  <si>
    <t>2. 인테넷</t>
    <phoneticPr fontId="5" type="noConversion"/>
  </si>
  <si>
    <t>1. 전화요금</t>
    <phoneticPr fontId="5" type="noConversion"/>
  </si>
  <si>
    <t>공공요금</t>
    <phoneticPr fontId="5" type="noConversion"/>
  </si>
  <si>
    <t>5. 주차비</t>
    <phoneticPr fontId="5" type="noConversion"/>
  </si>
  <si>
    <t>4. 사무용품비</t>
    <phoneticPr fontId="5" type="noConversion"/>
  </si>
  <si>
    <t>3. 구인광고료</t>
    <phoneticPr fontId="5" type="noConversion"/>
  </si>
  <si>
    <t>2. 토너</t>
    <phoneticPr fontId="5" type="noConversion"/>
  </si>
  <si>
    <t>수용비 및
수 수 료</t>
    <phoneticPr fontId="5" type="noConversion"/>
  </si>
  <si>
    <t>여  비</t>
    <phoneticPr fontId="5" type="noConversion"/>
  </si>
  <si>
    <t>회의비</t>
    <phoneticPr fontId="5" type="noConversion"/>
  </si>
  <si>
    <t>직책보조비</t>
    <phoneticPr fontId="5" type="noConversion"/>
  </si>
  <si>
    <t>3. 자원봉사자 및 후원자관리</t>
    <phoneticPr fontId="5" type="noConversion"/>
  </si>
  <si>
    <t>기관운영비</t>
    <phoneticPr fontId="5" type="noConversion"/>
  </si>
  <si>
    <t>업무추진비</t>
    <phoneticPr fontId="5" type="noConversion"/>
  </si>
  <si>
    <t>기타후생경비</t>
    <phoneticPr fontId="5" type="noConversion"/>
  </si>
  <si>
    <t>사회보험부담
비용</t>
    <phoneticPr fontId="5" type="noConversion"/>
  </si>
  <si>
    <t>퇴직적립금</t>
    <phoneticPr fontId="5" type="noConversion"/>
  </si>
  <si>
    <t>제수당</t>
    <phoneticPr fontId="5" type="noConversion"/>
  </si>
  <si>
    <t>급  여</t>
    <phoneticPr fontId="5" type="noConversion"/>
  </si>
  <si>
    <t>인건비</t>
    <phoneticPr fontId="5" type="noConversion"/>
  </si>
  <si>
    <t>사 무 비</t>
    <phoneticPr fontId="5" type="noConversion"/>
  </si>
  <si>
    <t>목</t>
    <phoneticPr fontId="5" type="noConversion"/>
  </si>
  <si>
    <t>항</t>
    <phoneticPr fontId="5" type="noConversion"/>
  </si>
  <si>
    <t xml:space="preserve">관 </t>
    <phoneticPr fontId="5" type="noConversion"/>
  </si>
  <si>
    <t>산   출   기   초</t>
    <phoneticPr fontId="5" type="noConversion"/>
  </si>
  <si>
    <t>증 감 액</t>
    <phoneticPr fontId="5" type="noConversion"/>
  </si>
  <si>
    <t>당초예산액</t>
    <phoneticPr fontId="5" type="noConversion"/>
  </si>
  <si>
    <t>제1차추경액</t>
    <phoneticPr fontId="5" type="noConversion"/>
  </si>
  <si>
    <t>과      목</t>
    <phoneticPr fontId="5" type="noConversion"/>
  </si>
  <si>
    <t>(단위:원)</t>
    <phoneticPr fontId="5" type="noConversion"/>
  </si>
  <si>
    <t>2.세출</t>
    <phoneticPr fontId="5" type="noConversion"/>
  </si>
  <si>
    <t>시설장비
유지비</t>
    <phoneticPr fontId="5" type="noConversion"/>
  </si>
  <si>
    <t>시설비</t>
    <phoneticPr fontId="4" type="noConversion"/>
  </si>
  <si>
    <t>직업재활
사업비</t>
    <phoneticPr fontId="5" type="noConversion"/>
  </si>
  <si>
    <t>인쇄수익
사업비</t>
    <phoneticPr fontId="5" type="noConversion"/>
  </si>
  <si>
    <t>복사지수익
사업비</t>
    <phoneticPr fontId="5" type="noConversion"/>
  </si>
  <si>
    <t>직업재활
수익사업비</t>
    <phoneticPr fontId="5" type="noConversion"/>
  </si>
  <si>
    <t>1. 직책보조비</t>
    <phoneticPr fontId="5" type="noConversion"/>
  </si>
  <si>
    <t>사업수입</t>
    <phoneticPr fontId="4" type="noConversion"/>
  </si>
  <si>
    <t>보조금수입</t>
    <phoneticPr fontId="4" type="noConversion"/>
  </si>
  <si>
    <t>인건비</t>
    <phoneticPr fontId="4" type="noConversion"/>
  </si>
  <si>
    <t>운영비</t>
    <phoneticPr fontId="4" type="noConversion"/>
  </si>
  <si>
    <t>기타보조금</t>
    <phoneticPr fontId="4" type="noConversion"/>
  </si>
  <si>
    <t>후원금수입</t>
    <phoneticPr fontId="4" type="noConversion"/>
  </si>
  <si>
    <t>잡수입</t>
    <phoneticPr fontId="4" type="noConversion"/>
  </si>
  <si>
    <t>이자수입</t>
    <phoneticPr fontId="4" type="noConversion"/>
  </si>
  <si>
    <t>기타잡수입</t>
    <phoneticPr fontId="4" type="noConversion"/>
  </si>
  <si>
    <t>이월금</t>
    <phoneticPr fontId="4" type="noConversion"/>
  </si>
  <si>
    <t>전년도이월금</t>
    <phoneticPr fontId="4" type="noConversion"/>
  </si>
  <si>
    <t>인쇄 사업수입</t>
    <phoneticPr fontId="4" type="noConversion"/>
  </si>
  <si>
    <t>복사지 사업수입</t>
    <phoneticPr fontId="4" type="noConversion"/>
  </si>
  <si>
    <t>직업재활 사업수입</t>
    <phoneticPr fontId="4" type="noConversion"/>
  </si>
  <si>
    <t>스캔 사업수입</t>
    <phoneticPr fontId="4" type="noConversion"/>
  </si>
  <si>
    <t>정부 보조금수입</t>
    <phoneticPr fontId="4" type="noConversion"/>
  </si>
  <si>
    <t>기타 보조금</t>
    <phoneticPr fontId="4" type="noConversion"/>
  </si>
  <si>
    <t>불용품 매각대(파지)</t>
    <phoneticPr fontId="4" type="noConversion"/>
  </si>
  <si>
    <t>비지정 후원금수입</t>
    <phoneticPr fontId="4" type="noConversion"/>
  </si>
  <si>
    <t>자산관리 공사사업수입</t>
    <phoneticPr fontId="4" type="noConversion"/>
  </si>
  <si>
    <t>사무비</t>
    <phoneticPr fontId="4" type="noConversion"/>
  </si>
  <si>
    <t>급여</t>
    <phoneticPr fontId="4" type="noConversion"/>
  </si>
  <si>
    <t>기타후생경비</t>
    <phoneticPr fontId="4" type="noConversion"/>
  </si>
  <si>
    <t>업무추진비</t>
    <phoneticPr fontId="4" type="noConversion"/>
  </si>
  <si>
    <t>재산조성비</t>
    <phoneticPr fontId="4" type="noConversion"/>
  </si>
  <si>
    <t>자산취득비</t>
    <phoneticPr fontId="4" type="noConversion"/>
  </si>
  <si>
    <t>사업비</t>
    <phoneticPr fontId="4" type="noConversion"/>
  </si>
  <si>
    <t>의료비</t>
    <phoneticPr fontId="4" type="noConversion"/>
  </si>
  <si>
    <t>인쇄수익
사업비</t>
    <phoneticPr fontId="4" type="noConversion"/>
  </si>
  <si>
    <t>복사지수익
사업비</t>
    <phoneticPr fontId="4" type="noConversion"/>
  </si>
  <si>
    <t>직업재활
수익사업비</t>
    <phoneticPr fontId="4" type="noConversion"/>
  </si>
  <si>
    <t>잡지출</t>
    <phoneticPr fontId="4" type="noConversion"/>
  </si>
  <si>
    <t>예비비및기타</t>
    <phoneticPr fontId="4" type="noConversion"/>
  </si>
  <si>
    <t>반환금</t>
    <phoneticPr fontId="4" type="noConversion"/>
  </si>
  <si>
    <t>예비비</t>
    <phoneticPr fontId="4" type="noConversion"/>
  </si>
  <si>
    <t>사회보험부담비용</t>
    <phoneticPr fontId="4" type="noConversion"/>
  </si>
  <si>
    <t>퇴직금 및퇴직적립</t>
    <phoneticPr fontId="4" type="noConversion"/>
  </si>
  <si>
    <t>수용비및 수수료</t>
    <phoneticPr fontId="4" type="noConversion"/>
  </si>
  <si>
    <t>시설장비 유지비</t>
    <phoneticPr fontId="4" type="noConversion"/>
  </si>
  <si>
    <t>직업재활 사업비</t>
    <phoneticPr fontId="4" type="noConversion"/>
  </si>
  <si>
    <t>인쇄수익 사업비</t>
    <phoneticPr fontId="4" type="noConversion"/>
  </si>
  <si>
    <t>복사지수익 사업비</t>
    <phoneticPr fontId="4" type="noConversion"/>
  </si>
  <si>
    <t>직업재활 수익사업비</t>
    <phoneticPr fontId="4" type="noConversion"/>
  </si>
  <si>
    <t>2.운영비(운영비)</t>
    <phoneticPr fontId="4" type="noConversion"/>
  </si>
  <si>
    <t>0.외주회계비 / 시설당기본지원 / 근로인원가충치(53명)</t>
    <phoneticPr fontId="5" type="noConversion"/>
  </si>
  <si>
    <t>이월금</t>
    <phoneticPr fontId="5" type="noConversion"/>
  </si>
  <si>
    <t>전년도이월금</t>
    <phoneticPr fontId="5" type="noConversion"/>
  </si>
  <si>
    <t>(후원금)</t>
    <phoneticPr fontId="4" type="noConversion"/>
  </si>
  <si>
    <t>6. 수수료</t>
    <phoneticPr fontId="5" type="noConversion"/>
  </si>
  <si>
    <t>1.전년도 이월금</t>
    <phoneticPr fontId="5" type="noConversion"/>
  </si>
  <si>
    <t>1.전년도 이월금(후원금)</t>
    <phoneticPr fontId="5" type="noConversion"/>
  </si>
  <si>
    <t>증감액</t>
    <phoneticPr fontId="5" type="noConversion"/>
  </si>
  <si>
    <t>1차추경액</t>
    <phoneticPr fontId="4" type="noConversion"/>
  </si>
  <si>
    <t>[별지 제4호서식] &lt;개정 1998.1.7&gt;</t>
  </si>
  <si>
    <t>임․직원보수일람표</t>
    <phoneticPr fontId="4" type="noConversion"/>
  </si>
  <si>
    <t>순위</t>
  </si>
  <si>
    <t>직종 또는
직위(급)</t>
    <phoneticPr fontId="4" type="noConversion"/>
  </si>
  <si>
    <t>성명</t>
  </si>
  <si>
    <t>본봉</t>
  </si>
  <si>
    <t>수당</t>
    <phoneticPr fontId="4" type="noConversion"/>
  </si>
  <si>
    <t>계</t>
  </si>
  <si>
    <t>공제액</t>
  </si>
  <si>
    <t>차감
지급액</t>
    <phoneticPr fontId="4" type="noConversion"/>
  </si>
  <si>
    <t>자부담 인력</t>
    <phoneticPr fontId="4" type="noConversion"/>
  </si>
  <si>
    <t>보조금 지원</t>
    <phoneticPr fontId="4" type="noConversion"/>
  </si>
  <si>
    <t>3106-66일
87.5.29 승인</t>
    <phoneticPr fontId="4" type="noConversion"/>
  </si>
  <si>
    <t>190mm×268mm
(신문용지 54g/㎡)</t>
    <phoneticPr fontId="4" type="noConversion"/>
  </si>
  <si>
    <t>(단위 : 천원)</t>
    <phoneticPr fontId="4" type="noConversion"/>
  </si>
  <si>
    <t>기능보강사업비</t>
    <phoneticPr fontId="5" type="noConversion"/>
  </si>
  <si>
    <t>1.기능보강사업비</t>
    <phoneticPr fontId="5" type="noConversion"/>
  </si>
  <si>
    <t>전년도후원금이월금</t>
    <phoneticPr fontId="4" type="noConversion"/>
  </si>
  <si>
    <t xml:space="preserve"> 2. 기계장치유지비 등</t>
    <phoneticPr fontId="5" type="noConversion"/>
  </si>
  <si>
    <t xml:space="preserve"> 1. 예비비 및 기타</t>
    <phoneticPr fontId="5" type="noConversion"/>
  </si>
  <si>
    <t xml:space="preserve"> 4. 홍보물제작</t>
    <phoneticPr fontId="5" type="noConversion"/>
  </si>
  <si>
    <t xml:space="preserve"> 2. 접대비</t>
    <phoneticPr fontId="5" type="noConversion"/>
  </si>
  <si>
    <t>1. 부모회의</t>
    <phoneticPr fontId="5" type="noConversion"/>
  </si>
  <si>
    <t>2. 회의비</t>
    <phoneticPr fontId="5" type="noConversion"/>
  </si>
  <si>
    <t>1. 직원출장</t>
    <phoneticPr fontId="5" type="noConversion"/>
  </si>
  <si>
    <t>1. 종사자 급여(보조금)</t>
    <phoneticPr fontId="5" type="noConversion"/>
  </si>
  <si>
    <t>2. 자부담 인력</t>
    <phoneticPr fontId="5" type="noConversion"/>
  </si>
  <si>
    <t>1. 종사자 제수당(보조금)</t>
    <phoneticPr fontId="5" type="noConversion"/>
  </si>
  <si>
    <t>1. 종사자 퇴직적립금(보조금)</t>
    <phoneticPr fontId="5" type="noConversion"/>
  </si>
  <si>
    <t>1. 종사자 사회보험부담비용</t>
    <phoneticPr fontId="5" type="noConversion"/>
  </si>
  <si>
    <t xml:space="preserve"> 1. 워크샵, 송년회</t>
    <phoneticPr fontId="5" type="noConversion"/>
  </si>
  <si>
    <t xml:space="preserve"> 2. 경조사비</t>
    <phoneticPr fontId="5" type="noConversion"/>
  </si>
  <si>
    <t>3. 야근식대비외</t>
    <phoneticPr fontId="5" type="noConversion"/>
  </si>
  <si>
    <t>4. 피복비</t>
    <phoneticPr fontId="5" type="noConversion"/>
  </si>
  <si>
    <t xml:space="preserve"> 1. 직원교육비</t>
    <phoneticPr fontId="5" type="noConversion"/>
  </si>
  <si>
    <t>5. 시설관리체험</t>
    <phoneticPr fontId="5" type="noConversion"/>
  </si>
  <si>
    <t>6. 시설소독</t>
    <phoneticPr fontId="5" type="noConversion"/>
  </si>
  <si>
    <t>1. 운반비</t>
    <phoneticPr fontId="5" type="noConversion"/>
  </si>
  <si>
    <t>1. 각종세금</t>
    <phoneticPr fontId="5" type="noConversion"/>
  </si>
  <si>
    <t>1. 차량유지비 및 유류비</t>
    <phoneticPr fontId="5" type="noConversion"/>
  </si>
  <si>
    <t>1. 건물임차료 및 관리비</t>
    <phoneticPr fontId="5" type="noConversion"/>
  </si>
  <si>
    <t>1. 기타운영비</t>
    <phoneticPr fontId="5" type="noConversion"/>
  </si>
  <si>
    <t xml:space="preserve"> 1. 기계장치</t>
    <phoneticPr fontId="5" type="noConversion"/>
  </si>
  <si>
    <t xml:space="preserve"> 2. 비품</t>
    <phoneticPr fontId="5" type="noConversion"/>
  </si>
  <si>
    <t xml:space="preserve"> 1. 비품수선비</t>
    <phoneticPr fontId="5" type="noConversion"/>
  </si>
  <si>
    <t>1. 성교육 / 생월잔치 / 동아리활동 / 장애인의날행사 / 송년회</t>
    <phoneticPr fontId="5" type="noConversion"/>
  </si>
  <si>
    <t>2. 미술치료 / 운동프로그램 / 직업평가 / 외부행사</t>
    <phoneticPr fontId="5" type="noConversion"/>
  </si>
  <si>
    <t>1. 인쇄수익사업비</t>
    <phoneticPr fontId="5" type="noConversion"/>
  </si>
  <si>
    <t>1. 복사지수익사업비</t>
    <phoneticPr fontId="5" type="noConversion"/>
  </si>
  <si>
    <t>1. 직업재활수익사업비</t>
    <phoneticPr fontId="5" type="noConversion"/>
  </si>
  <si>
    <t>1. 잡지출</t>
    <phoneticPr fontId="5" type="noConversion"/>
  </si>
  <si>
    <t>전입금</t>
    <phoneticPr fontId="4" type="noConversion"/>
  </si>
  <si>
    <t>법인전입금</t>
    <phoneticPr fontId="4" type="noConversion"/>
  </si>
  <si>
    <t>전입금</t>
    <phoneticPr fontId="5" type="noConversion"/>
  </si>
  <si>
    <t>법인전입금</t>
    <phoneticPr fontId="5" type="noConversion"/>
  </si>
  <si>
    <t>1.법인전입금</t>
    <phoneticPr fontId="5" type="noConversion"/>
  </si>
  <si>
    <t>0.원장 / 부장 / 직업재활교사(2명)</t>
    <phoneticPr fontId="5" type="noConversion"/>
  </si>
  <si>
    <t>리드릭 2018년 제1차 추가경정 세출 예산서(통합)</t>
    <phoneticPr fontId="5" type="noConversion"/>
  </si>
  <si>
    <t>리드릭 2019년 제1차 추가경정 세입 세출 예산서(통합)</t>
    <phoneticPr fontId="5" type="noConversion"/>
  </si>
  <si>
    <t>리드릭 2019년 제1차 추가경정 세입 예산서(통합)</t>
    <phoneticPr fontId="5" type="noConversion"/>
  </si>
  <si>
    <t>2. 자부담 인력</t>
    <phoneticPr fontId="5" type="noConversion"/>
  </si>
  <si>
    <t>0.서울 근로자(61명) / 대전 근로자(5명)</t>
    <phoneticPr fontId="5" type="noConversion"/>
  </si>
  <si>
    <t>0.서울 근로자(61명) / 대전 근로자(6명)</t>
    <phoneticPr fontId="5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</si>
</sst>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4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sz val="15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6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2"/>
      <name val="돋움"/>
      <family val="3"/>
      <charset val="129"/>
    </font>
    <font>
      <sz val="9"/>
      <color rgb="FFFF0000"/>
      <name val="돋움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9"/>
      <color rgb="FFFF000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rgb="FFFF0000"/>
      <name val="굴림체"/>
      <family val="3"/>
      <charset val="129"/>
    </font>
    <font>
      <b/>
      <sz val="8"/>
      <name val="굴림체"/>
      <family val="3"/>
      <charset val="129"/>
    </font>
    <font>
      <sz val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6"/>
      <name val="HY헤드라인M"/>
      <family val="1"/>
      <charset val="129"/>
    </font>
    <font>
      <b/>
      <sz val="9"/>
      <color indexed="8"/>
      <name val="굴림체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12"/>
      <color rgb="FF000000"/>
      <name val="맑은고딕"/>
      <family val="3"/>
      <charset val="129"/>
    </font>
    <font>
      <sz val="11"/>
      <color theme="1"/>
      <name val="맑은고딕"/>
      <family val="3"/>
      <charset val="129"/>
    </font>
    <font>
      <u/>
      <sz val="18"/>
      <color rgb="FF000000"/>
      <name val="맑은고딕"/>
      <family val="3"/>
      <charset val="129"/>
    </font>
    <font>
      <sz val="10"/>
      <color rgb="FF000000"/>
      <name val="맑은고딕"/>
      <family val="3"/>
      <charset val="129"/>
    </font>
    <font>
      <sz val="9"/>
      <color theme="1"/>
      <name val="맑은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" fillId="0" borderId="0"/>
    <xf numFmtId="0" fontId="13" fillId="0" borderId="0">
      <alignment vertical="center"/>
    </xf>
    <xf numFmtId="0" fontId="2" fillId="0" borderId="0"/>
  </cellStyleXfs>
  <cellXfs count="339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76" fontId="6" fillId="0" borderId="0" xfId="2" applyNumberFormat="1" applyFont="1" applyAlignment="1">
      <alignment vertical="center"/>
    </xf>
    <xf numFmtId="41" fontId="7" fillId="0" borderId="0" xfId="4" applyFont="1" applyAlignment="1">
      <alignment horizontal="left" vertical="center"/>
    </xf>
    <xf numFmtId="176" fontId="7" fillId="0" borderId="0" xfId="3" applyNumberFormat="1" applyFont="1" applyAlignment="1">
      <alignment horizontal="left" vertical="center"/>
    </xf>
    <xf numFmtId="0" fontId="8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176" fontId="7" fillId="0" borderId="0" xfId="3" applyNumberFormat="1" applyFont="1" applyAlignment="1">
      <alignment vertical="center"/>
    </xf>
    <xf numFmtId="41" fontId="7" fillId="0" borderId="0" xfId="4" applyFont="1" applyAlignment="1">
      <alignment vertical="center"/>
    </xf>
    <xf numFmtId="0" fontId="9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41" fontId="9" fillId="0" borderId="0" xfId="1" applyFont="1" applyBorder="1">
      <alignment vertical="center"/>
    </xf>
    <xf numFmtId="0" fontId="2" fillId="0" borderId="0" xfId="3" applyFont="1">
      <alignment vertical="center"/>
    </xf>
    <xf numFmtId="0" fontId="2" fillId="0" borderId="0" xfId="3" applyFont="1" applyBorder="1">
      <alignment vertical="center"/>
    </xf>
    <xf numFmtId="176" fontId="2" fillId="0" borderId="0" xfId="3" applyNumberFormat="1" applyFont="1" applyBorder="1">
      <alignment vertical="center"/>
    </xf>
    <xf numFmtId="41" fontId="2" fillId="0" borderId="0" xfId="4" applyFont="1" applyBorder="1" applyAlignment="1">
      <alignment vertical="center"/>
    </xf>
    <xf numFmtId="176" fontId="2" fillId="0" borderId="0" xfId="3" applyNumberFormat="1" applyFont="1">
      <alignment vertical="center"/>
    </xf>
    <xf numFmtId="41" fontId="2" fillId="0" borderId="0" xfId="4" applyFont="1" applyAlignment="1">
      <alignment vertical="center"/>
    </xf>
    <xf numFmtId="0" fontId="2" fillId="0" borderId="0" xfId="3" applyFont="1" applyFill="1">
      <alignment vertical="center"/>
    </xf>
    <xf numFmtId="0" fontId="9" fillId="0" borderId="0" xfId="3" applyFont="1" applyFill="1">
      <alignment vertical="center"/>
    </xf>
    <xf numFmtId="0" fontId="9" fillId="0" borderId="0" xfId="3" applyFont="1" applyFill="1" applyAlignment="1">
      <alignment horizontal="center" vertical="center"/>
    </xf>
    <xf numFmtId="41" fontId="9" fillId="0" borderId="0" xfId="4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176" fontId="15" fillId="3" borderId="6" xfId="3" applyNumberFormat="1" applyFont="1" applyFill="1" applyBorder="1" applyAlignment="1">
      <alignment horizontal="right" vertical="center"/>
    </xf>
    <xf numFmtId="176" fontId="15" fillId="3" borderId="7" xfId="3" applyNumberFormat="1" applyFont="1" applyFill="1" applyBorder="1" applyAlignment="1">
      <alignment horizontal="right" vertical="center"/>
    </xf>
    <xf numFmtId="0" fontId="15" fillId="4" borderId="5" xfId="3" applyFont="1" applyFill="1" applyBorder="1" applyAlignment="1">
      <alignment horizontal="center" vertical="center"/>
    </xf>
    <xf numFmtId="0" fontId="15" fillId="4" borderId="6" xfId="3" applyFont="1" applyFill="1" applyBorder="1" applyAlignment="1">
      <alignment horizontal="center" vertical="center"/>
    </xf>
    <xf numFmtId="0" fontId="15" fillId="4" borderId="18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176" fontId="15" fillId="0" borderId="15" xfId="4" applyNumberFormat="1" applyFont="1" applyFill="1" applyBorder="1" applyAlignment="1">
      <alignment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vertical="center" wrapText="1"/>
    </xf>
    <xf numFmtId="176" fontId="15" fillId="0" borderId="1" xfId="4" applyNumberFormat="1" applyFont="1" applyFill="1" applyBorder="1" applyAlignment="1">
      <alignment vertical="center"/>
    </xf>
    <xf numFmtId="176" fontId="15" fillId="0" borderId="2" xfId="4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4" borderId="19" xfId="3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horizontal="center" vertical="center"/>
    </xf>
    <xf numFmtId="0" fontId="9" fillId="0" borderId="23" xfId="3" applyFont="1" applyFill="1" applyBorder="1" applyAlignment="1">
      <alignment horizontal="center" vertical="center"/>
    </xf>
    <xf numFmtId="0" fontId="17" fillId="0" borderId="0" xfId="0" applyFont="1" applyAlignment="1"/>
    <xf numFmtId="0" fontId="10" fillId="0" borderId="0" xfId="0" applyFont="1" applyAlignment="1"/>
    <xf numFmtId="0" fontId="18" fillId="0" borderId="0" xfId="0" applyFont="1" applyAlignment="1"/>
    <xf numFmtId="41" fontId="10" fillId="0" borderId="0" xfId="1" applyFont="1" applyAlignment="1"/>
    <xf numFmtId="0" fontId="19" fillId="0" borderId="0" xfId="0" applyFont="1" applyAlignment="1"/>
    <xf numFmtId="41" fontId="20" fillId="0" borderId="0" xfId="4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41" fontId="22" fillId="0" borderId="0" xfId="4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1" fontId="20" fillId="0" borderId="28" xfId="4" applyFont="1" applyBorder="1" applyAlignment="1">
      <alignment vertical="center" wrapText="1"/>
    </xf>
    <xf numFmtId="41" fontId="20" fillId="0" borderId="28" xfId="4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41" fontId="25" fillId="0" borderId="0" xfId="4" applyFont="1" applyBorder="1" applyAlignment="1">
      <alignment horizontal="left" vertical="center" wrapText="1"/>
    </xf>
    <xf numFmtId="0" fontId="20" fillId="0" borderId="31" xfId="0" applyFont="1" applyBorder="1" applyAlignment="1">
      <alignment horizontal="center" vertical="center" wrapText="1"/>
    </xf>
    <xf numFmtId="41" fontId="20" fillId="0" borderId="31" xfId="4" applyFont="1" applyBorder="1" applyAlignment="1">
      <alignment vertical="center" wrapText="1"/>
    </xf>
    <xf numFmtId="41" fontId="21" fillId="0" borderId="27" xfId="4" applyFont="1" applyBorder="1" applyAlignment="1">
      <alignment vertical="center" wrapText="1"/>
    </xf>
    <xf numFmtId="41" fontId="20" fillId="0" borderId="1" xfId="4" applyFont="1" applyBorder="1" applyAlignment="1">
      <alignment vertical="center" wrapText="1"/>
    </xf>
    <xf numFmtId="41" fontId="20" fillId="0" borderId="1" xfId="4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41" fontId="22" fillId="0" borderId="1" xfId="4" applyFont="1" applyBorder="1" applyAlignment="1">
      <alignment vertical="center" wrapText="1"/>
    </xf>
    <xf numFmtId="41" fontId="22" fillId="0" borderId="1" xfId="4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41" fontId="20" fillId="0" borderId="30" xfId="4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1" fontId="22" fillId="0" borderId="31" xfId="4" applyFont="1" applyBorder="1" applyAlignment="1">
      <alignment vertical="center" wrapText="1"/>
    </xf>
    <xf numFmtId="0" fontId="22" fillId="0" borderId="28" xfId="0" applyFont="1" applyBorder="1" applyAlignment="1">
      <alignment horizontal="center" vertical="center" wrapText="1"/>
    </xf>
    <xf numFmtId="41" fontId="22" fillId="0" borderId="27" xfId="4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41" fontId="22" fillId="0" borderId="9" xfId="4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41" fontId="22" fillId="0" borderId="28" xfId="4" applyFont="1" applyBorder="1" applyAlignment="1">
      <alignment horizontal="center" vertical="center" wrapText="1"/>
    </xf>
    <xf numFmtId="41" fontId="22" fillId="0" borderId="36" xfId="4" applyFont="1" applyBorder="1" applyAlignment="1">
      <alignment vertical="center" wrapText="1"/>
    </xf>
    <xf numFmtId="41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41" fontId="22" fillId="0" borderId="1" xfId="0" applyNumberFormat="1" applyFont="1" applyBorder="1" applyAlignment="1">
      <alignment horizontal="center" vertical="center" wrapText="1"/>
    </xf>
    <xf numFmtId="41" fontId="20" fillId="0" borderId="9" xfId="4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41" fontId="22" fillId="0" borderId="28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vertical="center" wrapText="1"/>
    </xf>
    <xf numFmtId="41" fontId="20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41" fontId="22" fillId="0" borderId="27" xfId="0" applyNumberFormat="1" applyFont="1" applyBorder="1" applyAlignment="1">
      <alignment horizontal="center" vertical="center" wrapText="1"/>
    </xf>
    <xf numFmtId="41" fontId="20" fillId="0" borderId="1" xfId="0" applyNumberFormat="1" applyFont="1" applyBorder="1" applyAlignment="1">
      <alignment horizontal="center" vertical="center" wrapText="1"/>
    </xf>
    <xf numFmtId="41" fontId="20" fillId="0" borderId="9" xfId="0" applyNumberFormat="1" applyFont="1" applyBorder="1" applyAlignment="1">
      <alignment horizontal="center" vertical="center" wrapText="1"/>
    </xf>
    <xf numFmtId="41" fontId="22" fillId="0" borderId="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/>
    <xf numFmtId="41" fontId="24" fillId="0" borderId="43" xfId="4" applyFont="1" applyBorder="1" applyAlignment="1">
      <alignment horizontal="right" vertical="center" wrapText="1"/>
    </xf>
    <xf numFmtId="0" fontId="24" fillId="0" borderId="44" xfId="0" applyFont="1" applyBorder="1" applyAlignment="1">
      <alignment horizontal="center" vertical="center" wrapText="1"/>
    </xf>
    <xf numFmtId="41" fontId="24" fillId="0" borderId="44" xfId="4" applyFont="1" applyBorder="1" applyAlignment="1">
      <alignment horizontal="left" vertical="center" wrapText="1"/>
    </xf>
    <xf numFmtId="0" fontId="22" fillId="0" borderId="45" xfId="0" applyFont="1" applyBorder="1" applyAlignment="1">
      <alignment horizontal="center" vertical="center" wrapText="1"/>
    </xf>
    <xf numFmtId="41" fontId="20" fillId="0" borderId="46" xfId="4" applyFont="1" applyBorder="1" applyAlignment="1">
      <alignment vertical="center" wrapText="1"/>
    </xf>
    <xf numFmtId="41" fontId="20" fillId="0" borderId="46" xfId="4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1" fontId="22" fillId="0" borderId="31" xfId="4" applyFont="1" applyBorder="1" applyAlignment="1">
      <alignment horizontal="center" vertical="center" wrapText="1"/>
    </xf>
    <xf numFmtId="41" fontId="21" fillId="0" borderId="31" xfId="4" applyFont="1" applyBorder="1" applyAlignment="1">
      <alignment vertical="center" wrapText="1"/>
    </xf>
    <xf numFmtId="41" fontId="20" fillId="0" borderId="12" xfId="4" applyFont="1" applyBorder="1" applyAlignment="1">
      <alignment horizontal="center" vertical="center" wrapText="1"/>
    </xf>
    <xf numFmtId="41" fontId="22" fillId="0" borderId="27" xfId="4" applyFont="1" applyBorder="1" applyAlignment="1">
      <alignment horizontal="center" vertical="center" wrapText="1"/>
    </xf>
    <xf numFmtId="41" fontId="22" fillId="0" borderId="1" xfId="4" applyFont="1" applyBorder="1" applyAlignment="1">
      <alignment horizontal="right" vertical="center" wrapText="1"/>
    </xf>
    <xf numFmtId="41" fontId="22" fillId="0" borderId="28" xfId="4" applyFont="1" applyBorder="1" applyAlignment="1">
      <alignment horizontal="right" vertical="center" wrapText="1"/>
    </xf>
    <xf numFmtId="41" fontId="20" fillId="0" borderId="9" xfId="4" applyFont="1" applyBorder="1" applyAlignment="1">
      <alignment horizontal="righ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41" fontId="20" fillId="0" borderId="28" xfId="4" applyFont="1" applyBorder="1" applyAlignment="1">
      <alignment horizontal="right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41" fontId="22" fillId="0" borderId="12" xfId="4" applyFont="1" applyBorder="1" applyAlignment="1">
      <alignment horizontal="right" vertical="center" wrapText="1"/>
    </xf>
    <xf numFmtId="41" fontId="22" fillId="0" borderId="36" xfId="4" applyFont="1" applyBorder="1" applyAlignment="1">
      <alignment horizontal="center" vertical="center" wrapText="1"/>
    </xf>
    <xf numFmtId="41" fontId="22" fillId="0" borderId="12" xfId="4" applyFont="1" applyBorder="1" applyAlignment="1">
      <alignment horizontal="center" vertical="center" wrapText="1"/>
    </xf>
    <xf numFmtId="41" fontId="20" fillId="0" borderId="30" xfId="4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41" fontId="20" fillId="0" borderId="0" xfId="4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41" fontId="22" fillId="0" borderId="31" xfId="4" applyFont="1" applyFill="1" applyBorder="1" applyAlignment="1">
      <alignment horizontal="center" vertical="center" wrapText="1"/>
    </xf>
    <xf numFmtId="41" fontId="22" fillId="0" borderId="12" xfId="4" applyFont="1" applyFill="1" applyBorder="1" applyAlignment="1">
      <alignment horizontal="right" vertical="center" wrapText="1"/>
    </xf>
    <xf numFmtId="41" fontId="20" fillId="0" borderId="12" xfId="4" applyFont="1" applyFill="1" applyBorder="1" applyAlignment="1">
      <alignment horizontal="center" vertical="center" wrapText="1"/>
    </xf>
    <xf numFmtId="41" fontId="22" fillId="0" borderId="36" xfId="4" applyFont="1" applyFill="1" applyBorder="1" applyAlignment="1">
      <alignment horizontal="center" vertical="center" wrapText="1"/>
    </xf>
    <xf numFmtId="41" fontId="20" fillId="0" borderId="31" xfId="4" applyFont="1" applyBorder="1" applyAlignment="1">
      <alignment horizontal="right" vertical="center" wrapText="1"/>
    </xf>
    <xf numFmtId="41" fontId="20" fillId="0" borderId="12" xfId="4" applyFont="1" applyBorder="1" applyAlignment="1">
      <alignment horizontal="right" vertical="center" wrapText="1"/>
    </xf>
    <xf numFmtId="41" fontId="22" fillId="0" borderId="25" xfId="4" applyFont="1" applyFill="1" applyBorder="1" applyAlignment="1">
      <alignment horizontal="right" vertical="center" wrapText="1"/>
    </xf>
    <xf numFmtId="41" fontId="22" fillId="0" borderId="26" xfId="4" applyFont="1" applyFill="1" applyBorder="1" applyAlignment="1">
      <alignment horizontal="right" vertical="center" wrapText="1"/>
    </xf>
    <xf numFmtId="41" fontId="22" fillId="0" borderId="27" xfId="4" applyFont="1" applyFill="1" applyBorder="1" applyAlignment="1">
      <alignment horizontal="center" vertical="center" wrapText="1"/>
    </xf>
    <xf numFmtId="41" fontId="22" fillId="0" borderId="30" xfId="4" applyFont="1" applyFill="1" applyBorder="1" applyAlignment="1">
      <alignment horizontal="right" vertical="center" wrapText="1"/>
    </xf>
    <xf numFmtId="41" fontId="22" fillId="0" borderId="0" xfId="4" applyFont="1" applyFill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1" fontId="22" fillId="0" borderId="9" xfId="4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41" fontId="20" fillId="0" borderId="31" xfId="4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9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41" fontId="22" fillId="0" borderId="9" xfId="4" applyFont="1" applyBorder="1" applyAlignment="1">
      <alignment vertical="center" wrapText="1"/>
    </xf>
    <xf numFmtId="41" fontId="21" fillId="0" borderId="35" xfId="4" applyFont="1" applyBorder="1" applyAlignment="1">
      <alignment vertical="center" wrapText="1"/>
    </xf>
    <xf numFmtId="41" fontId="20" fillId="0" borderId="9" xfId="4" applyFont="1" applyBorder="1" applyAlignment="1">
      <alignment vertical="center" wrapText="1"/>
    </xf>
    <xf numFmtId="41" fontId="0" fillId="0" borderId="0" xfId="0" applyNumberFormat="1" applyAlignment="1"/>
    <xf numFmtId="41" fontId="0" fillId="0" borderId="0" xfId="1" applyFont="1" applyAlignment="1"/>
    <xf numFmtId="0" fontId="23" fillId="0" borderId="28" xfId="0" applyFont="1" applyFill="1" applyBorder="1" applyAlignment="1">
      <alignment horizontal="center" vertical="center" wrapText="1"/>
    </xf>
    <xf numFmtId="41" fontId="20" fillId="0" borderId="28" xfId="4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41" fontId="22" fillId="0" borderId="28" xfId="4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1" fontId="22" fillId="0" borderId="9" xfId="4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41" fontId="22" fillId="0" borderId="1" xfId="4" applyFont="1" applyFill="1" applyBorder="1" applyAlignment="1">
      <alignment horizontal="center" vertical="center" wrapText="1"/>
    </xf>
    <xf numFmtId="41" fontId="20" fillId="0" borderId="1" xfId="4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1" fontId="10" fillId="0" borderId="0" xfId="0" applyNumberFormat="1" applyFont="1" applyAlignment="1"/>
    <xf numFmtId="0" fontId="15" fillId="0" borderId="11" xfId="3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>
      <alignment vertical="center"/>
    </xf>
    <xf numFmtId="0" fontId="34" fillId="0" borderId="0" xfId="0" applyFont="1" applyAlignment="1">
      <alignment horizontal="justify" vertical="center"/>
    </xf>
    <xf numFmtId="0" fontId="34" fillId="0" borderId="5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41" fontId="37" fillId="0" borderId="52" xfId="1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41" fontId="37" fillId="0" borderId="51" xfId="1" applyFont="1" applyBorder="1" applyAlignment="1">
      <alignment horizontal="center" vertical="center" wrapText="1"/>
    </xf>
    <xf numFmtId="3" fontId="37" fillId="0" borderId="51" xfId="0" applyNumberFormat="1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41" fontId="19" fillId="0" borderId="0" xfId="1" applyFont="1" applyAlignment="1"/>
    <xf numFmtId="41" fontId="19" fillId="0" borderId="0" xfId="0" applyNumberFormat="1" applyFont="1" applyAlignment="1"/>
    <xf numFmtId="41" fontId="22" fillId="0" borderId="26" xfId="4" applyFont="1" applyFill="1" applyBorder="1" applyAlignment="1">
      <alignment horizontal="left" vertical="center" wrapText="1"/>
    </xf>
    <xf numFmtId="41" fontId="22" fillId="0" borderId="33" xfId="4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center" vertical="center" wrapText="1"/>
    </xf>
    <xf numFmtId="41" fontId="22" fillId="0" borderId="32" xfId="4" applyFont="1" applyFill="1" applyBorder="1" applyAlignment="1">
      <alignment horizontal="right" vertical="center" wrapText="1"/>
    </xf>
    <xf numFmtId="41" fontId="20" fillId="0" borderId="25" xfId="4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176" fontId="15" fillId="5" borderId="9" xfId="4" applyNumberFormat="1" applyFont="1" applyFill="1" applyBorder="1" applyAlignment="1">
      <alignment vertical="center"/>
    </xf>
    <xf numFmtId="176" fontId="15" fillId="5" borderId="1" xfId="4" applyNumberFormat="1" applyFont="1" applyFill="1" applyBorder="1" applyAlignment="1">
      <alignment vertical="center"/>
    </xf>
    <xf numFmtId="41" fontId="16" fillId="5" borderId="9" xfId="1" applyFont="1" applyFill="1" applyBorder="1" applyAlignment="1">
      <alignment horizontal="left" vertical="center" wrapText="1"/>
    </xf>
    <xf numFmtId="41" fontId="16" fillId="5" borderId="1" xfId="1" applyFont="1" applyFill="1" applyBorder="1" applyAlignment="1">
      <alignment horizontal="left" vertical="center" wrapText="1"/>
    </xf>
    <xf numFmtId="176" fontId="15" fillId="5" borderId="12" xfId="4" applyNumberFormat="1" applyFont="1" applyFill="1" applyBorder="1" applyAlignment="1">
      <alignment vertical="center"/>
    </xf>
    <xf numFmtId="41" fontId="16" fillId="5" borderId="12" xfId="1" applyFont="1" applyFill="1" applyBorder="1" applyAlignment="1">
      <alignment horizontal="left" vertical="center" wrapText="1"/>
    </xf>
    <xf numFmtId="41" fontId="22" fillId="0" borderId="27" xfId="4" applyFont="1" applyBorder="1" applyAlignment="1">
      <alignment horizontal="center" vertical="center" wrapText="1"/>
    </xf>
    <xf numFmtId="41" fontId="22" fillId="0" borderId="25" xfId="1" applyFont="1" applyFill="1" applyBorder="1" applyAlignment="1">
      <alignment horizontal="right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41" fontId="28" fillId="0" borderId="26" xfId="4" applyFont="1" applyFill="1" applyBorder="1" applyAlignment="1">
      <alignment horizontal="right" vertical="center" wrapText="1"/>
    </xf>
    <xf numFmtId="0" fontId="22" fillId="0" borderId="38" xfId="0" applyFont="1" applyFill="1" applyBorder="1" applyAlignment="1">
      <alignment horizontal="center" vertical="center" wrapText="1"/>
    </xf>
    <xf numFmtId="41" fontId="22" fillId="0" borderId="38" xfId="4" applyFont="1" applyFill="1" applyBorder="1" applyAlignment="1">
      <alignment horizontal="left" vertical="center" wrapText="1"/>
    </xf>
    <xf numFmtId="3" fontId="22" fillId="0" borderId="37" xfId="0" applyNumberFormat="1" applyFont="1" applyFill="1" applyBorder="1" applyAlignment="1">
      <alignment horizontal="right" vertical="center" wrapText="1"/>
    </xf>
    <xf numFmtId="0" fontId="22" fillId="0" borderId="33" xfId="0" applyFont="1" applyFill="1" applyBorder="1" applyAlignment="1">
      <alignment vertical="center" wrapText="1"/>
    </xf>
    <xf numFmtId="41" fontId="20" fillId="0" borderId="32" xfId="4" applyFont="1" applyFill="1" applyBorder="1" applyAlignment="1">
      <alignment vertical="center" wrapText="1"/>
    </xf>
    <xf numFmtId="41" fontId="25" fillId="0" borderId="0" xfId="4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41" fontId="25" fillId="0" borderId="30" xfId="4" applyFont="1" applyFill="1" applyBorder="1" applyAlignment="1">
      <alignment horizontal="right" vertical="center" wrapText="1"/>
    </xf>
    <xf numFmtId="41" fontId="27" fillId="0" borderId="26" xfId="4" applyFont="1" applyFill="1" applyBorder="1" applyAlignment="1">
      <alignment horizontal="right" vertical="center" wrapText="1"/>
    </xf>
    <xf numFmtId="0" fontId="20" fillId="0" borderId="26" xfId="0" applyFont="1" applyFill="1" applyBorder="1" applyAlignment="1">
      <alignment vertical="center" wrapText="1"/>
    </xf>
    <xf numFmtId="41" fontId="20" fillId="0" borderId="26" xfId="0" applyNumberFormat="1" applyFont="1" applyFill="1" applyBorder="1" applyAlignment="1">
      <alignment vertical="center" wrapText="1"/>
    </xf>
    <xf numFmtId="41" fontId="20" fillId="0" borderId="25" xfId="4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center" vertical="center" wrapText="1"/>
    </xf>
    <xf numFmtId="41" fontId="24" fillId="0" borderId="25" xfId="4" applyFont="1" applyFill="1" applyBorder="1" applyAlignment="1">
      <alignment horizontal="right" vertical="center" wrapText="1"/>
    </xf>
    <xf numFmtId="0" fontId="26" fillId="0" borderId="26" xfId="0" applyFont="1" applyFill="1" applyBorder="1" applyAlignment="1">
      <alignment vertical="center" wrapText="1"/>
    </xf>
    <xf numFmtId="41" fontId="26" fillId="0" borderId="25" xfId="4" applyFont="1" applyFill="1" applyBorder="1" applyAlignment="1">
      <alignment vertical="center" wrapText="1"/>
    </xf>
    <xf numFmtId="41" fontId="24" fillId="0" borderId="26" xfId="4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vertical="center" wrapText="1"/>
    </xf>
    <xf numFmtId="41" fontId="26" fillId="0" borderId="37" xfId="4" applyFont="1" applyFill="1" applyBorder="1" applyAlignment="1">
      <alignment vertical="center" wrapText="1"/>
    </xf>
    <xf numFmtId="41" fontId="20" fillId="0" borderId="30" xfId="4" applyFont="1" applyFill="1" applyBorder="1" applyAlignment="1">
      <alignment horizontal="left" vertical="center" wrapText="1"/>
    </xf>
    <xf numFmtId="41" fontId="24" fillId="0" borderId="44" xfId="4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center" vertical="center" wrapText="1"/>
    </xf>
    <xf numFmtId="41" fontId="24" fillId="0" borderId="43" xfId="4" applyFont="1" applyFill="1" applyBorder="1" applyAlignment="1">
      <alignment horizontal="right" vertical="center" wrapText="1"/>
    </xf>
    <xf numFmtId="41" fontId="20" fillId="0" borderId="0" xfId="4" applyFont="1" applyFill="1" applyBorder="1" applyAlignment="1">
      <alignment horizontal="right" vertical="center" wrapText="1"/>
    </xf>
    <xf numFmtId="41" fontId="20" fillId="0" borderId="30" xfId="4" applyFont="1" applyFill="1" applyBorder="1" applyAlignment="1">
      <alignment horizontal="center" vertical="center" wrapText="1"/>
    </xf>
    <xf numFmtId="41" fontId="22" fillId="0" borderId="25" xfId="4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5" fillId="4" borderId="20" xfId="3" applyFont="1" applyFill="1" applyBorder="1" applyAlignment="1">
      <alignment horizontal="center" vertical="center"/>
    </xf>
    <xf numFmtId="0" fontId="15" fillId="4" borderId="21" xfId="3" applyFont="1" applyFill="1" applyBorder="1" applyAlignment="1">
      <alignment horizontal="center" vertical="center"/>
    </xf>
    <xf numFmtId="0" fontId="15" fillId="4" borderId="16" xfId="3" applyFont="1" applyFill="1" applyBorder="1" applyAlignment="1">
      <alignment horizontal="center" vertical="center"/>
    </xf>
    <xf numFmtId="0" fontId="15" fillId="4" borderId="17" xfId="3" applyFont="1" applyFill="1" applyBorder="1" applyAlignment="1">
      <alignment horizontal="center" vertical="center"/>
    </xf>
    <xf numFmtId="0" fontId="15" fillId="3" borderId="13" xfId="3" applyFont="1" applyFill="1" applyBorder="1" applyAlignment="1">
      <alignment horizontal="center" vertical="center"/>
    </xf>
    <xf numFmtId="0" fontId="15" fillId="3" borderId="14" xfId="3" applyFont="1" applyFill="1" applyBorder="1" applyAlignment="1">
      <alignment horizontal="center" vertical="center"/>
    </xf>
    <xf numFmtId="0" fontId="15" fillId="3" borderId="19" xfId="3" applyFont="1" applyFill="1" applyBorder="1" applyAlignment="1">
      <alignment horizontal="center" vertical="center"/>
    </xf>
    <xf numFmtId="41" fontId="20" fillId="0" borderId="0" xfId="4" applyFont="1" applyFill="1" applyBorder="1" applyAlignment="1">
      <alignment horizontal="left" vertical="center" wrapText="1"/>
    </xf>
    <xf numFmtId="41" fontId="20" fillId="0" borderId="30" xfId="4" applyFont="1" applyFill="1" applyBorder="1" applyAlignment="1">
      <alignment horizontal="left" vertical="center" wrapText="1"/>
    </xf>
    <xf numFmtId="41" fontId="20" fillId="0" borderId="0" xfId="4" applyFont="1" applyBorder="1" applyAlignment="1">
      <alignment horizontal="left" vertical="center" wrapText="1"/>
    </xf>
    <xf numFmtId="41" fontId="20" fillId="0" borderId="30" xfId="4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1" fontId="22" fillId="0" borderId="33" xfId="4" applyFont="1" applyFill="1" applyBorder="1" applyAlignment="1">
      <alignment horizontal="left" vertical="center" wrapText="1"/>
    </xf>
    <xf numFmtId="41" fontId="22" fillId="0" borderId="32" xfId="4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41" fontId="22" fillId="0" borderId="0" xfId="4" applyFont="1" applyFill="1" applyBorder="1" applyAlignment="1">
      <alignment horizontal="left" vertical="center" wrapText="1"/>
    </xf>
    <xf numFmtId="41" fontId="22" fillId="0" borderId="30" xfId="4" applyFont="1" applyFill="1" applyBorder="1" applyAlignment="1">
      <alignment horizontal="left" vertical="center" wrapText="1"/>
    </xf>
    <xf numFmtId="41" fontId="22" fillId="0" borderId="27" xfId="4" applyFont="1" applyBorder="1" applyAlignment="1">
      <alignment horizontal="center" vertical="center" wrapText="1"/>
    </xf>
    <xf numFmtId="41" fontId="22" fillId="0" borderId="26" xfId="4" applyFont="1" applyBorder="1" applyAlignment="1">
      <alignment horizontal="center" vertical="center" wrapText="1"/>
    </xf>
    <xf numFmtId="41" fontId="22" fillId="0" borderId="25" xfId="4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41" fontId="22" fillId="0" borderId="33" xfId="4" applyFont="1" applyBorder="1" applyAlignment="1">
      <alignment horizontal="left" vertical="center" wrapText="1"/>
    </xf>
    <xf numFmtId="41" fontId="22" fillId="0" borderId="32" xfId="4" applyFont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41" fontId="20" fillId="0" borderId="26" xfId="4" applyFont="1" applyFill="1" applyBorder="1" applyAlignment="1">
      <alignment horizontal="left" vertical="center" wrapText="1"/>
    </xf>
    <xf numFmtId="41" fontId="20" fillId="0" borderId="25" xfId="4" applyFont="1" applyFill="1" applyBorder="1" applyAlignment="1">
      <alignment horizontal="left" vertical="center" wrapText="1"/>
    </xf>
    <xf numFmtId="0" fontId="34" fillId="0" borderId="54" xfId="0" applyFont="1" applyBorder="1" applyAlignment="1">
      <alignment horizontal="left" vertical="top" wrapText="1"/>
    </xf>
    <xf numFmtId="0" fontId="35" fillId="0" borderId="54" xfId="0" applyFont="1" applyBorder="1" applyAlignment="1">
      <alignment horizontal="right" vertical="top" wrapText="1"/>
    </xf>
    <xf numFmtId="0" fontId="35" fillId="0" borderId="54" xfId="0" applyFont="1" applyBorder="1" applyAlignment="1">
      <alignment horizontal="right" vertical="top"/>
    </xf>
    <xf numFmtId="0" fontId="36" fillId="0" borderId="0" xfId="0" applyFont="1" applyAlignment="1">
      <alignment horizontal="center" vertical="center"/>
    </xf>
    <xf numFmtId="0" fontId="34" fillId="0" borderId="49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15" fillId="6" borderId="6" xfId="3" applyFont="1" applyFill="1" applyBorder="1" applyAlignment="1">
      <alignment horizontal="center" vertical="center" wrapText="1"/>
    </xf>
    <xf numFmtId="176" fontId="15" fillId="6" borderId="9" xfId="4" applyNumberFormat="1" applyFont="1" applyFill="1" applyBorder="1" applyAlignment="1">
      <alignment vertical="center"/>
    </xf>
    <xf numFmtId="176" fontId="15" fillId="6" borderId="1" xfId="4" applyNumberFormat="1" applyFont="1" applyFill="1" applyBorder="1" applyAlignment="1">
      <alignment vertical="center"/>
    </xf>
    <xf numFmtId="176" fontId="15" fillId="6" borderId="6" xfId="3" applyNumberFormat="1" applyFont="1" applyFill="1" applyBorder="1" applyAlignment="1">
      <alignment horizontal="right" vertical="center"/>
    </xf>
    <xf numFmtId="0" fontId="15" fillId="6" borderId="18" xfId="3" applyFont="1" applyFill="1" applyBorder="1" applyAlignment="1">
      <alignment horizontal="center" vertical="center" wrapText="1"/>
    </xf>
    <xf numFmtId="41" fontId="16" fillId="6" borderId="9" xfId="1" applyFont="1" applyFill="1" applyBorder="1" applyAlignment="1">
      <alignment horizontal="left" vertical="center" wrapText="1"/>
    </xf>
    <xf numFmtId="41" fontId="16" fillId="6" borderId="1" xfId="1" applyFont="1" applyFill="1" applyBorder="1" applyAlignment="1">
      <alignment horizontal="left" vertical="center" wrapText="1"/>
    </xf>
    <xf numFmtId="176" fontId="15" fillId="6" borderId="12" xfId="4" applyNumberFormat="1" applyFont="1" applyFill="1" applyBorder="1" applyAlignment="1">
      <alignment vertical="center"/>
    </xf>
    <xf numFmtId="41" fontId="16" fillId="6" borderId="12" xfId="1" applyFont="1" applyFill="1" applyBorder="1" applyAlignment="1">
      <alignment horizontal="left" vertical="center" wrapText="1"/>
    </xf>
  </cellXfs>
  <cellStyles count="11">
    <cellStyle name="쉼표 [0]" xfId="1" builtinId="6"/>
    <cellStyle name="쉼표 [0] 2" xfId="4"/>
    <cellStyle name="쉼표 [0] 2 2" xfId="5"/>
    <cellStyle name="쉼표 [0] 3" xfId="6"/>
    <cellStyle name="좋음 2" xfId="7"/>
    <cellStyle name="표준" xfId="0" builtinId="0"/>
    <cellStyle name="표준 2" xfId="8"/>
    <cellStyle name="표준 3" xfId="9"/>
    <cellStyle name="표준 4" xfId="10"/>
    <cellStyle name="표준_2008년 추경예산(3차)법인제출" xfId="3"/>
    <cellStyle name="표준_주간보호 이월금 정리 부분_2006년추경예산서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view="pageBreakPreview" topLeftCell="C1" zoomScale="90" zoomScaleNormal="100" zoomScaleSheetLayoutView="90" workbookViewId="0">
      <selection activeCell="J2" sqref="J2"/>
    </sheetView>
  </sheetViews>
  <sheetFormatPr defaultRowHeight="13.5"/>
  <cols>
    <col min="1" max="1" width="7.375" style="13" customWidth="1"/>
    <col min="2" max="2" width="17" style="13" customWidth="1"/>
    <col min="3" max="4" width="20.75" style="13" customWidth="1"/>
    <col min="5" max="6" width="14.625" style="13" customWidth="1"/>
    <col min="7" max="7" width="17.25" style="17" customWidth="1"/>
    <col min="8" max="8" width="17" style="13" customWidth="1"/>
    <col min="9" max="10" width="20.75" style="26" customWidth="1"/>
    <col min="11" max="11" width="19.125" style="18" bestFit="1" customWidth="1"/>
    <col min="12" max="12" width="16" style="18" customWidth="1"/>
    <col min="13" max="13" width="17.25" style="17" customWidth="1"/>
    <col min="14" max="248" width="9" style="13"/>
    <col min="249" max="249" width="3.5" style="13" customWidth="1"/>
    <col min="250" max="250" width="9" style="13" customWidth="1"/>
    <col min="251" max="251" width="4.125" style="13" customWidth="1"/>
    <col min="252" max="252" width="10.375" style="13" customWidth="1"/>
    <col min="253" max="253" width="12.625" style="13" customWidth="1"/>
    <col min="254" max="254" width="12.25" style="13" customWidth="1"/>
    <col min="255" max="255" width="11.25" style="13" customWidth="1"/>
    <col min="256" max="256" width="8.375" style="13" customWidth="1"/>
    <col min="257" max="257" width="4.125" style="13" customWidth="1"/>
    <col min="258" max="258" width="7.625" style="13" customWidth="1"/>
    <col min="259" max="259" width="3.875" style="13" customWidth="1"/>
    <col min="260" max="260" width="11.75" style="13" customWidth="1"/>
    <col min="261" max="261" width="11.5" style="13" customWidth="1"/>
    <col min="262" max="262" width="11.25" style="13" customWidth="1"/>
    <col min="263" max="263" width="10.875" style="13" customWidth="1"/>
    <col min="264" max="264" width="8.375" style="13" customWidth="1"/>
    <col min="265" max="504" width="9" style="13"/>
    <col min="505" max="505" width="3.5" style="13" customWidth="1"/>
    <col min="506" max="506" width="9" style="13" customWidth="1"/>
    <col min="507" max="507" width="4.125" style="13" customWidth="1"/>
    <col min="508" max="508" width="10.375" style="13" customWidth="1"/>
    <col min="509" max="509" width="12.625" style="13" customWidth="1"/>
    <col min="510" max="510" width="12.25" style="13" customWidth="1"/>
    <col min="511" max="511" width="11.25" style="13" customWidth="1"/>
    <col min="512" max="512" width="8.375" style="13" customWidth="1"/>
    <col min="513" max="513" width="4.125" style="13" customWidth="1"/>
    <col min="514" max="514" width="7.625" style="13" customWidth="1"/>
    <col min="515" max="515" width="3.875" style="13" customWidth="1"/>
    <col min="516" max="516" width="11.75" style="13" customWidth="1"/>
    <col min="517" max="517" width="11.5" style="13" customWidth="1"/>
    <col min="518" max="518" width="11.25" style="13" customWidth="1"/>
    <col min="519" max="519" width="10.875" style="13" customWidth="1"/>
    <col min="520" max="520" width="8.375" style="13" customWidth="1"/>
    <col min="521" max="760" width="9" style="13"/>
    <col min="761" max="761" width="3.5" style="13" customWidth="1"/>
    <col min="762" max="762" width="9" style="13" customWidth="1"/>
    <col min="763" max="763" width="4.125" style="13" customWidth="1"/>
    <col min="764" max="764" width="10.375" style="13" customWidth="1"/>
    <col min="765" max="765" width="12.625" style="13" customWidth="1"/>
    <col min="766" max="766" width="12.25" style="13" customWidth="1"/>
    <col min="767" max="767" width="11.25" style="13" customWidth="1"/>
    <col min="768" max="768" width="8.375" style="13" customWidth="1"/>
    <col min="769" max="769" width="4.125" style="13" customWidth="1"/>
    <col min="770" max="770" width="7.625" style="13" customWidth="1"/>
    <col min="771" max="771" width="3.875" style="13" customWidth="1"/>
    <col min="772" max="772" width="11.75" style="13" customWidth="1"/>
    <col min="773" max="773" width="11.5" style="13" customWidth="1"/>
    <col min="774" max="774" width="11.25" style="13" customWidth="1"/>
    <col min="775" max="775" width="10.875" style="13" customWidth="1"/>
    <col min="776" max="776" width="8.375" style="13" customWidth="1"/>
    <col min="777" max="1016" width="9" style="13"/>
    <col min="1017" max="1017" width="3.5" style="13" customWidth="1"/>
    <col min="1018" max="1018" width="9" style="13" customWidth="1"/>
    <col min="1019" max="1019" width="4.125" style="13" customWidth="1"/>
    <col min="1020" max="1020" width="10.375" style="13" customWidth="1"/>
    <col min="1021" max="1021" width="12.625" style="13" customWidth="1"/>
    <col min="1022" max="1022" width="12.25" style="13" customWidth="1"/>
    <col min="1023" max="1023" width="11.25" style="13" customWidth="1"/>
    <col min="1024" max="1024" width="8.375" style="13" customWidth="1"/>
    <col min="1025" max="1025" width="4.125" style="13" customWidth="1"/>
    <col min="1026" max="1026" width="7.625" style="13" customWidth="1"/>
    <col min="1027" max="1027" width="3.875" style="13" customWidth="1"/>
    <col min="1028" max="1028" width="11.75" style="13" customWidth="1"/>
    <col min="1029" max="1029" width="11.5" style="13" customWidth="1"/>
    <col min="1030" max="1030" width="11.25" style="13" customWidth="1"/>
    <col min="1031" max="1031" width="10.875" style="13" customWidth="1"/>
    <col min="1032" max="1032" width="8.375" style="13" customWidth="1"/>
    <col min="1033" max="1272" width="9" style="13"/>
    <col min="1273" max="1273" width="3.5" style="13" customWidth="1"/>
    <col min="1274" max="1274" width="9" style="13" customWidth="1"/>
    <col min="1275" max="1275" width="4.125" style="13" customWidth="1"/>
    <col min="1276" max="1276" width="10.375" style="13" customWidth="1"/>
    <col min="1277" max="1277" width="12.625" style="13" customWidth="1"/>
    <col min="1278" max="1278" width="12.25" style="13" customWidth="1"/>
    <col min="1279" max="1279" width="11.25" style="13" customWidth="1"/>
    <col min="1280" max="1280" width="8.375" style="13" customWidth="1"/>
    <col min="1281" max="1281" width="4.125" style="13" customWidth="1"/>
    <col min="1282" max="1282" width="7.625" style="13" customWidth="1"/>
    <col min="1283" max="1283" width="3.875" style="13" customWidth="1"/>
    <col min="1284" max="1284" width="11.75" style="13" customWidth="1"/>
    <col min="1285" max="1285" width="11.5" style="13" customWidth="1"/>
    <col min="1286" max="1286" width="11.25" style="13" customWidth="1"/>
    <col min="1287" max="1287" width="10.875" style="13" customWidth="1"/>
    <col min="1288" max="1288" width="8.375" style="13" customWidth="1"/>
    <col min="1289" max="1528" width="9" style="13"/>
    <col min="1529" max="1529" width="3.5" style="13" customWidth="1"/>
    <col min="1530" max="1530" width="9" style="13" customWidth="1"/>
    <col min="1531" max="1531" width="4.125" style="13" customWidth="1"/>
    <col min="1532" max="1532" width="10.375" style="13" customWidth="1"/>
    <col min="1533" max="1533" width="12.625" style="13" customWidth="1"/>
    <col min="1534" max="1534" width="12.25" style="13" customWidth="1"/>
    <col min="1535" max="1535" width="11.25" style="13" customWidth="1"/>
    <col min="1536" max="1536" width="8.375" style="13" customWidth="1"/>
    <col min="1537" max="1537" width="4.125" style="13" customWidth="1"/>
    <col min="1538" max="1538" width="7.625" style="13" customWidth="1"/>
    <col min="1539" max="1539" width="3.875" style="13" customWidth="1"/>
    <col min="1540" max="1540" width="11.75" style="13" customWidth="1"/>
    <col min="1541" max="1541" width="11.5" style="13" customWidth="1"/>
    <col min="1542" max="1542" width="11.25" style="13" customWidth="1"/>
    <col min="1543" max="1543" width="10.875" style="13" customWidth="1"/>
    <col min="1544" max="1544" width="8.375" style="13" customWidth="1"/>
    <col min="1545" max="1784" width="9" style="13"/>
    <col min="1785" max="1785" width="3.5" style="13" customWidth="1"/>
    <col min="1786" max="1786" width="9" style="13" customWidth="1"/>
    <col min="1787" max="1787" width="4.125" style="13" customWidth="1"/>
    <col min="1788" max="1788" width="10.375" style="13" customWidth="1"/>
    <col min="1789" max="1789" width="12.625" style="13" customWidth="1"/>
    <col min="1790" max="1790" width="12.25" style="13" customWidth="1"/>
    <col min="1791" max="1791" width="11.25" style="13" customWidth="1"/>
    <col min="1792" max="1792" width="8.375" style="13" customWidth="1"/>
    <col min="1793" max="1793" width="4.125" style="13" customWidth="1"/>
    <col min="1794" max="1794" width="7.625" style="13" customWidth="1"/>
    <col min="1795" max="1795" width="3.875" style="13" customWidth="1"/>
    <col min="1796" max="1796" width="11.75" style="13" customWidth="1"/>
    <col min="1797" max="1797" width="11.5" style="13" customWidth="1"/>
    <col min="1798" max="1798" width="11.25" style="13" customWidth="1"/>
    <col min="1799" max="1799" width="10.875" style="13" customWidth="1"/>
    <col min="1800" max="1800" width="8.375" style="13" customWidth="1"/>
    <col min="1801" max="2040" width="9" style="13"/>
    <col min="2041" max="2041" width="3.5" style="13" customWidth="1"/>
    <col min="2042" max="2042" width="9" style="13" customWidth="1"/>
    <col min="2043" max="2043" width="4.125" style="13" customWidth="1"/>
    <col min="2044" max="2044" width="10.375" style="13" customWidth="1"/>
    <col min="2045" max="2045" width="12.625" style="13" customWidth="1"/>
    <col min="2046" max="2046" width="12.25" style="13" customWidth="1"/>
    <col min="2047" max="2047" width="11.25" style="13" customWidth="1"/>
    <col min="2048" max="2048" width="8.375" style="13" customWidth="1"/>
    <col min="2049" max="2049" width="4.125" style="13" customWidth="1"/>
    <col min="2050" max="2050" width="7.625" style="13" customWidth="1"/>
    <col min="2051" max="2051" width="3.875" style="13" customWidth="1"/>
    <col min="2052" max="2052" width="11.75" style="13" customWidth="1"/>
    <col min="2053" max="2053" width="11.5" style="13" customWidth="1"/>
    <col min="2054" max="2054" width="11.25" style="13" customWidth="1"/>
    <col min="2055" max="2055" width="10.875" style="13" customWidth="1"/>
    <col min="2056" max="2056" width="8.375" style="13" customWidth="1"/>
    <col min="2057" max="2296" width="9" style="13"/>
    <col min="2297" max="2297" width="3.5" style="13" customWidth="1"/>
    <col min="2298" max="2298" width="9" style="13" customWidth="1"/>
    <col min="2299" max="2299" width="4.125" style="13" customWidth="1"/>
    <col min="2300" max="2300" width="10.375" style="13" customWidth="1"/>
    <col min="2301" max="2301" width="12.625" style="13" customWidth="1"/>
    <col min="2302" max="2302" width="12.25" style="13" customWidth="1"/>
    <col min="2303" max="2303" width="11.25" style="13" customWidth="1"/>
    <col min="2304" max="2304" width="8.375" style="13" customWidth="1"/>
    <col min="2305" max="2305" width="4.125" style="13" customWidth="1"/>
    <col min="2306" max="2306" width="7.625" style="13" customWidth="1"/>
    <col min="2307" max="2307" width="3.875" style="13" customWidth="1"/>
    <col min="2308" max="2308" width="11.75" style="13" customWidth="1"/>
    <col min="2309" max="2309" width="11.5" style="13" customWidth="1"/>
    <col min="2310" max="2310" width="11.25" style="13" customWidth="1"/>
    <col min="2311" max="2311" width="10.875" style="13" customWidth="1"/>
    <col min="2312" max="2312" width="8.375" style="13" customWidth="1"/>
    <col min="2313" max="2552" width="9" style="13"/>
    <col min="2553" max="2553" width="3.5" style="13" customWidth="1"/>
    <col min="2554" max="2554" width="9" style="13" customWidth="1"/>
    <col min="2555" max="2555" width="4.125" style="13" customWidth="1"/>
    <col min="2556" max="2556" width="10.375" style="13" customWidth="1"/>
    <col min="2557" max="2557" width="12.625" style="13" customWidth="1"/>
    <col min="2558" max="2558" width="12.25" style="13" customWidth="1"/>
    <col min="2559" max="2559" width="11.25" style="13" customWidth="1"/>
    <col min="2560" max="2560" width="8.375" style="13" customWidth="1"/>
    <col min="2561" max="2561" width="4.125" style="13" customWidth="1"/>
    <col min="2562" max="2562" width="7.625" style="13" customWidth="1"/>
    <col min="2563" max="2563" width="3.875" style="13" customWidth="1"/>
    <col min="2564" max="2564" width="11.75" style="13" customWidth="1"/>
    <col min="2565" max="2565" width="11.5" style="13" customWidth="1"/>
    <col min="2566" max="2566" width="11.25" style="13" customWidth="1"/>
    <col min="2567" max="2567" width="10.875" style="13" customWidth="1"/>
    <col min="2568" max="2568" width="8.375" style="13" customWidth="1"/>
    <col min="2569" max="2808" width="9" style="13"/>
    <col min="2809" max="2809" width="3.5" style="13" customWidth="1"/>
    <col min="2810" max="2810" width="9" style="13" customWidth="1"/>
    <col min="2811" max="2811" width="4.125" style="13" customWidth="1"/>
    <col min="2812" max="2812" width="10.375" style="13" customWidth="1"/>
    <col min="2813" max="2813" width="12.625" style="13" customWidth="1"/>
    <col min="2814" max="2814" width="12.25" style="13" customWidth="1"/>
    <col min="2815" max="2815" width="11.25" style="13" customWidth="1"/>
    <col min="2816" max="2816" width="8.375" style="13" customWidth="1"/>
    <col min="2817" max="2817" width="4.125" style="13" customWidth="1"/>
    <col min="2818" max="2818" width="7.625" style="13" customWidth="1"/>
    <col min="2819" max="2819" width="3.875" style="13" customWidth="1"/>
    <col min="2820" max="2820" width="11.75" style="13" customWidth="1"/>
    <col min="2821" max="2821" width="11.5" style="13" customWidth="1"/>
    <col min="2822" max="2822" width="11.25" style="13" customWidth="1"/>
    <col min="2823" max="2823" width="10.875" style="13" customWidth="1"/>
    <col min="2824" max="2824" width="8.375" style="13" customWidth="1"/>
    <col min="2825" max="3064" width="9" style="13"/>
    <col min="3065" max="3065" width="3.5" style="13" customWidth="1"/>
    <col min="3066" max="3066" width="9" style="13" customWidth="1"/>
    <col min="3067" max="3067" width="4.125" style="13" customWidth="1"/>
    <col min="3068" max="3068" width="10.375" style="13" customWidth="1"/>
    <col min="3069" max="3069" width="12.625" style="13" customWidth="1"/>
    <col min="3070" max="3070" width="12.25" style="13" customWidth="1"/>
    <col min="3071" max="3071" width="11.25" style="13" customWidth="1"/>
    <col min="3072" max="3072" width="8.375" style="13" customWidth="1"/>
    <col min="3073" max="3073" width="4.125" style="13" customWidth="1"/>
    <col min="3074" max="3074" width="7.625" style="13" customWidth="1"/>
    <col min="3075" max="3075" width="3.875" style="13" customWidth="1"/>
    <col min="3076" max="3076" width="11.75" style="13" customWidth="1"/>
    <col min="3077" max="3077" width="11.5" style="13" customWidth="1"/>
    <col min="3078" max="3078" width="11.25" style="13" customWidth="1"/>
    <col min="3079" max="3079" width="10.875" style="13" customWidth="1"/>
    <col min="3080" max="3080" width="8.375" style="13" customWidth="1"/>
    <col min="3081" max="3320" width="9" style="13"/>
    <col min="3321" max="3321" width="3.5" style="13" customWidth="1"/>
    <col min="3322" max="3322" width="9" style="13" customWidth="1"/>
    <col min="3323" max="3323" width="4.125" style="13" customWidth="1"/>
    <col min="3324" max="3324" width="10.375" style="13" customWidth="1"/>
    <col min="3325" max="3325" width="12.625" style="13" customWidth="1"/>
    <col min="3326" max="3326" width="12.25" style="13" customWidth="1"/>
    <col min="3327" max="3327" width="11.25" style="13" customWidth="1"/>
    <col min="3328" max="3328" width="8.375" style="13" customWidth="1"/>
    <col min="3329" max="3329" width="4.125" style="13" customWidth="1"/>
    <col min="3330" max="3330" width="7.625" style="13" customWidth="1"/>
    <col min="3331" max="3331" width="3.875" style="13" customWidth="1"/>
    <col min="3332" max="3332" width="11.75" style="13" customWidth="1"/>
    <col min="3333" max="3333" width="11.5" style="13" customWidth="1"/>
    <col min="3334" max="3334" width="11.25" style="13" customWidth="1"/>
    <col min="3335" max="3335" width="10.875" style="13" customWidth="1"/>
    <col min="3336" max="3336" width="8.375" style="13" customWidth="1"/>
    <col min="3337" max="3576" width="9" style="13"/>
    <col min="3577" max="3577" width="3.5" style="13" customWidth="1"/>
    <col min="3578" max="3578" width="9" style="13" customWidth="1"/>
    <col min="3579" max="3579" width="4.125" style="13" customWidth="1"/>
    <col min="3580" max="3580" width="10.375" style="13" customWidth="1"/>
    <col min="3581" max="3581" width="12.625" style="13" customWidth="1"/>
    <col min="3582" max="3582" width="12.25" style="13" customWidth="1"/>
    <col min="3583" max="3583" width="11.25" style="13" customWidth="1"/>
    <col min="3584" max="3584" width="8.375" style="13" customWidth="1"/>
    <col min="3585" max="3585" width="4.125" style="13" customWidth="1"/>
    <col min="3586" max="3586" width="7.625" style="13" customWidth="1"/>
    <col min="3587" max="3587" width="3.875" style="13" customWidth="1"/>
    <col min="3588" max="3588" width="11.75" style="13" customWidth="1"/>
    <col min="3589" max="3589" width="11.5" style="13" customWidth="1"/>
    <col min="3590" max="3590" width="11.25" style="13" customWidth="1"/>
    <col min="3591" max="3591" width="10.875" style="13" customWidth="1"/>
    <col min="3592" max="3592" width="8.375" style="13" customWidth="1"/>
    <col min="3593" max="3832" width="9" style="13"/>
    <col min="3833" max="3833" width="3.5" style="13" customWidth="1"/>
    <col min="3834" max="3834" width="9" style="13" customWidth="1"/>
    <col min="3835" max="3835" width="4.125" style="13" customWidth="1"/>
    <col min="3836" max="3836" width="10.375" style="13" customWidth="1"/>
    <col min="3837" max="3837" width="12.625" style="13" customWidth="1"/>
    <col min="3838" max="3838" width="12.25" style="13" customWidth="1"/>
    <col min="3839" max="3839" width="11.25" style="13" customWidth="1"/>
    <col min="3840" max="3840" width="8.375" style="13" customWidth="1"/>
    <col min="3841" max="3841" width="4.125" style="13" customWidth="1"/>
    <col min="3842" max="3842" width="7.625" style="13" customWidth="1"/>
    <col min="3843" max="3843" width="3.875" style="13" customWidth="1"/>
    <col min="3844" max="3844" width="11.75" style="13" customWidth="1"/>
    <col min="3845" max="3845" width="11.5" style="13" customWidth="1"/>
    <col min="3846" max="3846" width="11.25" style="13" customWidth="1"/>
    <col min="3847" max="3847" width="10.875" style="13" customWidth="1"/>
    <col min="3848" max="3848" width="8.375" style="13" customWidth="1"/>
    <col min="3849" max="4088" width="9" style="13"/>
    <col min="4089" max="4089" width="3.5" style="13" customWidth="1"/>
    <col min="4090" max="4090" width="9" style="13" customWidth="1"/>
    <col min="4091" max="4091" width="4.125" style="13" customWidth="1"/>
    <col min="4092" max="4092" width="10.375" style="13" customWidth="1"/>
    <col min="4093" max="4093" width="12.625" style="13" customWidth="1"/>
    <col min="4094" max="4094" width="12.25" style="13" customWidth="1"/>
    <col min="4095" max="4095" width="11.25" style="13" customWidth="1"/>
    <col min="4096" max="4096" width="8.375" style="13" customWidth="1"/>
    <col min="4097" max="4097" width="4.125" style="13" customWidth="1"/>
    <col min="4098" max="4098" width="7.625" style="13" customWidth="1"/>
    <col min="4099" max="4099" width="3.875" style="13" customWidth="1"/>
    <col min="4100" max="4100" width="11.75" style="13" customWidth="1"/>
    <col min="4101" max="4101" width="11.5" style="13" customWidth="1"/>
    <col min="4102" max="4102" width="11.25" style="13" customWidth="1"/>
    <col min="4103" max="4103" width="10.875" style="13" customWidth="1"/>
    <col min="4104" max="4104" width="8.375" style="13" customWidth="1"/>
    <col min="4105" max="4344" width="9" style="13"/>
    <col min="4345" max="4345" width="3.5" style="13" customWidth="1"/>
    <col min="4346" max="4346" width="9" style="13" customWidth="1"/>
    <col min="4347" max="4347" width="4.125" style="13" customWidth="1"/>
    <col min="4348" max="4348" width="10.375" style="13" customWidth="1"/>
    <col min="4349" max="4349" width="12.625" style="13" customWidth="1"/>
    <col min="4350" max="4350" width="12.25" style="13" customWidth="1"/>
    <col min="4351" max="4351" width="11.25" style="13" customWidth="1"/>
    <col min="4352" max="4352" width="8.375" style="13" customWidth="1"/>
    <col min="4353" max="4353" width="4.125" style="13" customWidth="1"/>
    <col min="4354" max="4354" width="7.625" style="13" customWidth="1"/>
    <col min="4355" max="4355" width="3.875" style="13" customWidth="1"/>
    <col min="4356" max="4356" width="11.75" style="13" customWidth="1"/>
    <col min="4357" max="4357" width="11.5" style="13" customWidth="1"/>
    <col min="4358" max="4358" width="11.25" style="13" customWidth="1"/>
    <col min="4359" max="4359" width="10.875" style="13" customWidth="1"/>
    <col min="4360" max="4360" width="8.375" style="13" customWidth="1"/>
    <col min="4361" max="4600" width="9" style="13"/>
    <col min="4601" max="4601" width="3.5" style="13" customWidth="1"/>
    <col min="4602" max="4602" width="9" style="13" customWidth="1"/>
    <col min="4603" max="4603" width="4.125" style="13" customWidth="1"/>
    <col min="4604" max="4604" width="10.375" style="13" customWidth="1"/>
    <col min="4605" max="4605" width="12.625" style="13" customWidth="1"/>
    <col min="4606" max="4606" width="12.25" style="13" customWidth="1"/>
    <col min="4607" max="4607" width="11.25" style="13" customWidth="1"/>
    <col min="4608" max="4608" width="8.375" style="13" customWidth="1"/>
    <col min="4609" max="4609" width="4.125" style="13" customWidth="1"/>
    <col min="4610" max="4610" width="7.625" style="13" customWidth="1"/>
    <col min="4611" max="4611" width="3.875" style="13" customWidth="1"/>
    <col min="4612" max="4612" width="11.75" style="13" customWidth="1"/>
    <col min="4613" max="4613" width="11.5" style="13" customWidth="1"/>
    <col min="4614" max="4614" width="11.25" style="13" customWidth="1"/>
    <col min="4615" max="4615" width="10.875" style="13" customWidth="1"/>
    <col min="4616" max="4616" width="8.375" style="13" customWidth="1"/>
    <col min="4617" max="4856" width="9" style="13"/>
    <col min="4857" max="4857" width="3.5" style="13" customWidth="1"/>
    <col min="4858" max="4858" width="9" style="13" customWidth="1"/>
    <col min="4859" max="4859" width="4.125" style="13" customWidth="1"/>
    <col min="4860" max="4860" width="10.375" style="13" customWidth="1"/>
    <col min="4861" max="4861" width="12.625" style="13" customWidth="1"/>
    <col min="4862" max="4862" width="12.25" style="13" customWidth="1"/>
    <col min="4863" max="4863" width="11.25" style="13" customWidth="1"/>
    <col min="4864" max="4864" width="8.375" style="13" customWidth="1"/>
    <col min="4865" max="4865" width="4.125" style="13" customWidth="1"/>
    <col min="4866" max="4866" width="7.625" style="13" customWidth="1"/>
    <col min="4867" max="4867" width="3.875" style="13" customWidth="1"/>
    <col min="4868" max="4868" width="11.75" style="13" customWidth="1"/>
    <col min="4869" max="4869" width="11.5" style="13" customWidth="1"/>
    <col min="4870" max="4870" width="11.25" style="13" customWidth="1"/>
    <col min="4871" max="4871" width="10.875" style="13" customWidth="1"/>
    <col min="4872" max="4872" width="8.375" style="13" customWidth="1"/>
    <col min="4873" max="5112" width="9" style="13"/>
    <col min="5113" max="5113" width="3.5" style="13" customWidth="1"/>
    <col min="5114" max="5114" width="9" style="13" customWidth="1"/>
    <col min="5115" max="5115" width="4.125" style="13" customWidth="1"/>
    <col min="5116" max="5116" width="10.375" style="13" customWidth="1"/>
    <col min="5117" max="5117" width="12.625" style="13" customWidth="1"/>
    <col min="5118" max="5118" width="12.25" style="13" customWidth="1"/>
    <col min="5119" max="5119" width="11.25" style="13" customWidth="1"/>
    <col min="5120" max="5120" width="8.375" style="13" customWidth="1"/>
    <col min="5121" max="5121" width="4.125" style="13" customWidth="1"/>
    <col min="5122" max="5122" width="7.625" style="13" customWidth="1"/>
    <col min="5123" max="5123" width="3.875" style="13" customWidth="1"/>
    <col min="5124" max="5124" width="11.75" style="13" customWidth="1"/>
    <col min="5125" max="5125" width="11.5" style="13" customWidth="1"/>
    <col min="5126" max="5126" width="11.25" style="13" customWidth="1"/>
    <col min="5127" max="5127" width="10.875" style="13" customWidth="1"/>
    <col min="5128" max="5128" width="8.375" style="13" customWidth="1"/>
    <col min="5129" max="5368" width="9" style="13"/>
    <col min="5369" max="5369" width="3.5" style="13" customWidth="1"/>
    <col min="5370" max="5370" width="9" style="13" customWidth="1"/>
    <col min="5371" max="5371" width="4.125" style="13" customWidth="1"/>
    <col min="5372" max="5372" width="10.375" style="13" customWidth="1"/>
    <col min="5373" max="5373" width="12.625" style="13" customWidth="1"/>
    <col min="5374" max="5374" width="12.25" style="13" customWidth="1"/>
    <col min="5375" max="5375" width="11.25" style="13" customWidth="1"/>
    <col min="5376" max="5376" width="8.375" style="13" customWidth="1"/>
    <col min="5377" max="5377" width="4.125" style="13" customWidth="1"/>
    <col min="5378" max="5378" width="7.625" style="13" customWidth="1"/>
    <col min="5379" max="5379" width="3.875" style="13" customWidth="1"/>
    <col min="5380" max="5380" width="11.75" style="13" customWidth="1"/>
    <col min="5381" max="5381" width="11.5" style="13" customWidth="1"/>
    <col min="5382" max="5382" width="11.25" style="13" customWidth="1"/>
    <col min="5383" max="5383" width="10.875" style="13" customWidth="1"/>
    <col min="5384" max="5384" width="8.375" style="13" customWidth="1"/>
    <col min="5385" max="5624" width="9" style="13"/>
    <col min="5625" max="5625" width="3.5" style="13" customWidth="1"/>
    <col min="5626" max="5626" width="9" style="13" customWidth="1"/>
    <col min="5627" max="5627" width="4.125" style="13" customWidth="1"/>
    <col min="5628" max="5628" width="10.375" style="13" customWidth="1"/>
    <col min="5629" max="5629" width="12.625" style="13" customWidth="1"/>
    <col min="5630" max="5630" width="12.25" style="13" customWidth="1"/>
    <col min="5631" max="5631" width="11.25" style="13" customWidth="1"/>
    <col min="5632" max="5632" width="8.375" style="13" customWidth="1"/>
    <col min="5633" max="5633" width="4.125" style="13" customWidth="1"/>
    <col min="5634" max="5634" width="7.625" style="13" customWidth="1"/>
    <col min="5635" max="5635" width="3.875" style="13" customWidth="1"/>
    <col min="5636" max="5636" width="11.75" style="13" customWidth="1"/>
    <col min="5637" max="5637" width="11.5" style="13" customWidth="1"/>
    <col min="5638" max="5638" width="11.25" style="13" customWidth="1"/>
    <col min="5639" max="5639" width="10.875" style="13" customWidth="1"/>
    <col min="5640" max="5640" width="8.375" style="13" customWidth="1"/>
    <col min="5641" max="5880" width="9" style="13"/>
    <col min="5881" max="5881" width="3.5" style="13" customWidth="1"/>
    <col min="5882" max="5882" width="9" style="13" customWidth="1"/>
    <col min="5883" max="5883" width="4.125" style="13" customWidth="1"/>
    <col min="5884" max="5884" width="10.375" style="13" customWidth="1"/>
    <col min="5885" max="5885" width="12.625" style="13" customWidth="1"/>
    <col min="5886" max="5886" width="12.25" style="13" customWidth="1"/>
    <col min="5887" max="5887" width="11.25" style="13" customWidth="1"/>
    <col min="5888" max="5888" width="8.375" style="13" customWidth="1"/>
    <col min="5889" max="5889" width="4.125" style="13" customWidth="1"/>
    <col min="5890" max="5890" width="7.625" style="13" customWidth="1"/>
    <col min="5891" max="5891" width="3.875" style="13" customWidth="1"/>
    <col min="5892" max="5892" width="11.75" style="13" customWidth="1"/>
    <col min="5893" max="5893" width="11.5" style="13" customWidth="1"/>
    <col min="5894" max="5894" width="11.25" style="13" customWidth="1"/>
    <col min="5895" max="5895" width="10.875" style="13" customWidth="1"/>
    <col min="5896" max="5896" width="8.375" style="13" customWidth="1"/>
    <col min="5897" max="6136" width="9" style="13"/>
    <col min="6137" max="6137" width="3.5" style="13" customWidth="1"/>
    <col min="6138" max="6138" width="9" style="13" customWidth="1"/>
    <col min="6139" max="6139" width="4.125" style="13" customWidth="1"/>
    <col min="6140" max="6140" width="10.375" style="13" customWidth="1"/>
    <col min="6141" max="6141" width="12.625" style="13" customWidth="1"/>
    <col min="6142" max="6142" width="12.25" style="13" customWidth="1"/>
    <col min="6143" max="6143" width="11.25" style="13" customWidth="1"/>
    <col min="6144" max="6144" width="8.375" style="13" customWidth="1"/>
    <col min="6145" max="6145" width="4.125" style="13" customWidth="1"/>
    <col min="6146" max="6146" width="7.625" style="13" customWidth="1"/>
    <col min="6147" max="6147" width="3.875" style="13" customWidth="1"/>
    <col min="6148" max="6148" width="11.75" style="13" customWidth="1"/>
    <col min="6149" max="6149" width="11.5" style="13" customWidth="1"/>
    <col min="6150" max="6150" width="11.25" style="13" customWidth="1"/>
    <col min="6151" max="6151" width="10.875" style="13" customWidth="1"/>
    <col min="6152" max="6152" width="8.375" style="13" customWidth="1"/>
    <col min="6153" max="6392" width="9" style="13"/>
    <col min="6393" max="6393" width="3.5" style="13" customWidth="1"/>
    <col min="6394" max="6394" width="9" style="13" customWidth="1"/>
    <col min="6395" max="6395" width="4.125" style="13" customWidth="1"/>
    <col min="6396" max="6396" width="10.375" style="13" customWidth="1"/>
    <col min="6397" max="6397" width="12.625" style="13" customWidth="1"/>
    <col min="6398" max="6398" width="12.25" style="13" customWidth="1"/>
    <col min="6399" max="6399" width="11.25" style="13" customWidth="1"/>
    <col min="6400" max="6400" width="8.375" style="13" customWidth="1"/>
    <col min="6401" max="6401" width="4.125" style="13" customWidth="1"/>
    <col min="6402" max="6402" width="7.625" style="13" customWidth="1"/>
    <col min="6403" max="6403" width="3.875" style="13" customWidth="1"/>
    <col min="6404" max="6404" width="11.75" style="13" customWidth="1"/>
    <col min="6405" max="6405" width="11.5" style="13" customWidth="1"/>
    <col min="6406" max="6406" width="11.25" style="13" customWidth="1"/>
    <col min="6407" max="6407" width="10.875" style="13" customWidth="1"/>
    <col min="6408" max="6408" width="8.375" style="13" customWidth="1"/>
    <col min="6409" max="6648" width="9" style="13"/>
    <col min="6649" max="6649" width="3.5" style="13" customWidth="1"/>
    <col min="6650" max="6650" width="9" style="13" customWidth="1"/>
    <col min="6651" max="6651" width="4.125" style="13" customWidth="1"/>
    <col min="6652" max="6652" width="10.375" style="13" customWidth="1"/>
    <col min="6653" max="6653" width="12.625" style="13" customWidth="1"/>
    <col min="6654" max="6654" width="12.25" style="13" customWidth="1"/>
    <col min="6655" max="6655" width="11.25" style="13" customWidth="1"/>
    <col min="6656" max="6656" width="8.375" style="13" customWidth="1"/>
    <col min="6657" max="6657" width="4.125" style="13" customWidth="1"/>
    <col min="6658" max="6658" width="7.625" style="13" customWidth="1"/>
    <col min="6659" max="6659" width="3.875" style="13" customWidth="1"/>
    <col min="6660" max="6660" width="11.75" style="13" customWidth="1"/>
    <col min="6661" max="6661" width="11.5" style="13" customWidth="1"/>
    <col min="6662" max="6662" width="11.25" style="13" customWidth="1"/>
    <col min="6663" max="6663" width="10.875" style="13" customWidth="1"/>
    <col min="6664" max="6664" width="8.375" style="13" customWidth="1"/>
    <col min="6665" max="6904" width="9" style="13"/>
    <col min="6905" max="6905" width="3.5" style="13" customWidth="1"/>
    <col min="6906" max="6906" width="9" style="13" customWidth="1"/>
    <col min="6907" max="6907" width="4.125" style="13" customWidth="1"/>
    <col min="6908" max="6908" width="10.375" style="13" customWidth="1"/>
    <col min="6909" max="6909" width="12.625" style="13" customWidth="1"/>
    <col min="6910" max="6910" width="12.25" style="13" customWidth="1"/>
    <col min="6911" max="6911" width="11.25" style="13" customWidth="1"/>
    <col min="6912" max="6912" width="8.375" style="13" customWidth="1"/>
    <col min="6913" max="6913" width="4.125" style="13" customWidth="1"/>
    <col min="6914" max="6914" width="7.625" style="13" customWidth="1"/>
    <col min="6915" max="6915" width="3.875" style="13" customWidth="1"/>
    <col min="6916" max="6916" width="11.75" style="13" customWidth="1"/>
    <col min="6917" max="6917" width="11.5" style="13" customWidth="1"/>
    <col min="6918" max="6918" width="11.25" style="13" customWidth="1"/>
    <col min="6919" max="6919" width="10.875" style="13" customWidth="1"/>
    <col min="6920" max="6920" width="8.375" style="13" customWidth="1"/>
    <col min="6921" max="7160" width="9" style="13"/>
    <col min="7161" max="7161" width="3.5" style="13" customWidth="1"/>
    <col min="7162" max="7162" width="9" style="13" customWidth="1"/>
    <col min="7163" max="7163" width="4.125" style="13" customWidth="1"/>
    <col min="7164" max="7164" width="10.375" style="13" customWidth="1"/>
    <col min="7165" max="7165" width="12.625" style="13" customWidth="1"/>
    <col min="7166" max="7166" width="12.25" style="13" customWidth="1"/>
    <col min="7167" max="7167" width="11.25" style="13" customWidth="1"/>
    <col min="7168" max="7168" width="8.375" style="13" customWidth="1"/>
    <col min="7169" max="7169" width="4.125" style="13" customWidth="1"/>
    <col min="7170" max="7170" width="7.625" style="13" customWidth="1"/>
    <col min="7171" max="7171" width="3.875" style="13" customWidth="1"/>
    <col min="7172" max="7172" width="11.75" style="13" customWidth="1"/>
    <col min="7173" max="7173" width="11.5" style="13" customWidth="1"/>
    <col min="7174" max="7174" width="11.25" style="13" customWidth="1"/>
    <col min="7175" max="7175" width="10.875" style="13" customWidth="1"/>
    <col min="7176" max="7176" width="8.375" style="13" customWidth="1"/>
    <col min="7177" max="7416" width="9" style="13"/>
    <col min="7417" max="7417" width="3.5" style="13" customWidth="1"/>
    <col min="7418" max="7418" width="9" style="13" customWidth="1"/>
    <col min="7419" max="7419" width="4.125" style="13" customWidth="1"/>
    <col min="7420" max="7420" width="10.375" style="13" customWidth="1"/>
    <col min="7421" max="7421" width="12.625" style="13" customWidth="1"/>
    <col min="7422" max="7422" width="12.25" style="13" customWidth="1"/>
    <col min="7423" max="7423" width="11.25" style="13" customWidth="1"/>
    <col min="7424" max="7424" width="8.375" style="13" customWidth="1"/>
    <col min="7425" max="7425" width="4.125" style="13" customWidth="1"/>
    <col min="7426" max="7426" width="7.625" style="13" customWidth="1"/>
    <col min="7427" max="7427" width="3.875" style="13" customWidth="1"/>
    <col min="7428" max="7428" width="11.75" style="13" customWidth="1"/>
    <col min="7429" max="7429" width="11.5" style="13" customWidth="1"/>
    <col min="7430" max="7430" width="11.25" style="13" customWidth="1"/>
    <col min="7431" max="7431" width="10.875" style="13" customWidth="1"/>
    <col min="7432" max="7432" width="8.375" style="13" customWidth="1"/>
    <col min="7433" max="7672" width="9" style="13"/>
    <col min="7673" max="7673" width="3.5" style="13" customWidth="1"/>
    <col min="7674" max="7674" width="9" style="13" customWidth="1"/>
    <col min="7675" max="7675" width="4.125" style="13" customWidth="1"/>
    <col min="7676" max="7676" width="10.375" style="13" customWidth="1"/>
    <col min="7677" max="7677" width="12.625" style="13" customWidth="1"/>
    <col min="7678" max="7678" width="12.25" style="13" customWidth="1"/>
    <col min="7679" max="7679" width="11.25" style="13" customWidth="1"/>
    <col min="7680" max="7680" width="8.375" style="13" customWidth="1"/>
    <col min="7681" max="7681" width="4.125" style="13" customWidth="1"/>
    <col min="7682" max="7682" width="7.625" style="13" customWidth="1"/>
    <col min="7683" max="7683" width="3.875" style="13" customWidth="1"/>
    <col min="7684" max="7684" width="11.75" style="13" customWidth="1"/>
    <col min="7685" max="7685" width="11.5" style="13" customWidth="1"/>
    <col min="7686" max="7686" width="11.25" style="13" customWidth="1"/>
    <col min="7687" max="7687" width="10.875" style="13" customWidth="1"/>
    <col min="7688" max="7688" width="8.375" style="13" customWidth="1"/>
    <col min="7689" max="7928" width="9" style="13"/>
    <col min="7929" max="7929" width="3.5" style="13" customWidth="1"/>
    <col min="7930" max="7930" width="9" style="13" customWidth="1"/>
    <col min="7931" max="7931" width="4.125" style="13" customWidth="1"/>
    <col min="7932" max="7932" width="10.375" style="13" customWidth="1"/>
    <col min="7933" max="7933" width="12.625" style="13" customWidth="1"/>
    <col min="7934" max="7934" width="12.25" style="13" customWidth="1"/>
    <col min="7935" max="7935" width="11.25" style="13" customWidth="1"/>
    <col min="7936" max="7936" width="8.375" style="13" customWidth="1"/>
    <col min="7937" max="7937" width="4.125" style="13" customWidth="1"/>
    <col min="7938" max="7938" width="7.625" style="13" customWidth="1"/>
    <col min="7939" max="7939" width="3.875" style="13" customWidth="1"/>
    <col min="7940" max="7940" width="11.75" style="13" customWidth="1"/>
    <col min="7941" max="7941" width="11.5" style="13" customWidth="1"/>
    <col min="7942" max="7942" width="11.25" style="13" customWidth="1"/>
    <col min="7943" max="7943" width="10.875" style="13" customWidth="1"/>
    <col min="7944" max="7944" width="8.375" style="13" customWidth="1"/>
    <col min="7945" max="8184" width="9" style="13"/>
    <col min="8185" max="8185" width="3.5" style="13" customWidth="1"/>
    <col min="8186" max="8186" width="9" style="13" customWidth="1"/>
    <col min="8187" max="8187" width="4.125" style="13" customWidth="1"/>
    <col min="8188" max="8188" width="10.375" style="13" customWidth="1"/>
    <col min="8189" max="8189" width="12.625" style="13" customWidth="1"/>
    <col min="8190" max="8190" width="12.25" style="13" customWidth="1"/>
    <col min="8191" max="8191" width="11.25" style="13" customWidth="1"/>
    <col min="8192" max="8192" width="8.375" style="13" customWidth="1"/>
    <col min="8193" max="8193" width="4.125" style="13" customWidth="1"/>
    <col min="8194" max="8194" width="7.625" style="13" customWidth="1"/>
    <col min="8195" max="8195" width="3.875" style="13" customWidth="1"/>
    <col min="8196" max="8196" width="11.75" style="13" customWidth="1"/>
    <col min="8197" max="8197" width="11.5" style="13" customWidth="1"/>
    <col min="8198" max="8198" width="11.25" style="13" customWidth="1"/>
    <col min="8199" max="8199" width="10.875" style="13" customWidth="1"/>
    <col min="8200" max="8200" width="8.375" style="13" customWidth="1"/>
    <col min="8201" max="8440" width="9" style="13"/>
    <col min="8441" max="8441" width="3.5" style="13" customWidth="1"/>
    <col min="8442" max="8442" width="9" style="13" customWidth="1"/>
    <col min="8443" max="8443" width="4.125" style="13" customWidth="1"/>
    <col min="8444" max="8444" width="10.375" style="13" customWidth="1"/>
    <col min="8445" max="8445" width="12.625" style="13" customWidth="1"/>
    <col min="8446" max="8446" width="12.25" style="13" customWidth="1"/>
    <col min="8447" max="8447" width="11.25" style="13" customWidth="1"/>
    <col min="8448" max="8448" width="8.375" style="13" customWidth="1"/>
    <col min="8449" max="8449" width="4.125" style="13" customWidth="1"/>
    <col min="8450" max="8450" width="7.625" style="13" customWidth="1"/>
    <col min="8451" max="8451" width="3.875" style="13" customWidth="1"/>
    <col min="8452" max="8452" width="11.75" style="13" customWidth="1"/>
    <col min="8453" max="8453" width="11.5" style="13" customWidth="1"/>
    <col min="8454" max="8454" width="11.25" style="13" customWidth="1"/>
    <col min="8455" max="8455" width="10.875" style="13" customWidth="1"/>
    <col min="8456" max="8456" width="8.375" style="13" customWidth="1"/>
    <col min="8457" max="8696" width="9" style="13"/>
    <col min="8697" max="8697" width="3.5" style="13" customWidth="1"/>
    <col min="8698" max="8698" width="9" style="13" customWidth="1"/>
    <col min="8699" max="8699" width="4.125" style="13" customWidth="1"/>
    <col min="8700" max="8700" width="10.375" style="13" customWidth="1"/>
    <col min="8701" max="8701" width="12.625" style="13" customWidth="1"/>
    <col min="8702" max="8702" width="12.25" style="13" customWidth="1"/>
    <col min="8703" max="8703" width="11.25" style="13" customWidth="1"/>
    <col min="8704" max="8704" width="8.375" style="13" customWidth="1"/>
    <col min="8705" max="8705" width="4.125" style="13" customWidth="1"/>
    <col min="8706" max="8706" width="7.625" style="13" customWidth="1"/>
    <col min="8707" max="8707" width="3.875" style="13" customWidth="1"/>
    <col min="8708" max="8708" width="11.75" style="13" customWidth="1"/>
    <col min="8709" max="8709" width="11.5" style="13" customWidth="1"/>
    <col min="8710" max="8710" width="11.25" style="13" customWidth="1"/>
    <col min="8711" max="8711" width="10.875" style="13" customWidth="1"/>
    <col min="8712" max="8712" width="8.375" style="13" customWidth="1"/>
    <col min="8713" max="8952" width="9" style="13"/>
    <col min="8953" max="8953" width="3.5" style="13" customWidth="1"/>
    <col min="8954" max="8954" width="9" style="13" customWidth="1"/>
    <col min="8955" max="8955" width="4.125" style="13" customWidth="1"/>
    <col min="8956" max="8956" width="10.375" style="13" customWidth="1"/>
    <col min="8957" max="8957" width="12.625" style="13" customWidth="1"/>
    <col min="8958" max="8958" width="12.25" style="13" customWidth="1"/>
    <col min="8959" max="8959" width="11.25" style="13" customWidth="1"/>
    <col min="8960" max="8960" width="8.375" style="13" customWidth="1"/>
    <col min="8961" max="8961" width="4.125" style="13" customWidth="1"/>
    <col min="8962" max="8962" width="7.625" style="13" customWidth="1"/>
    <col min="8963" max="8963" width="3.875" style="13" customWidth="1"/>
    <col min="8964" max="8964" width="11.75" style="13" customWidth="1"/>
    <col min="8965" max="8965" width="11.5" style="13" customWidth="1"/>
    <col min="8966" max="8966" width="11.25" style="13" customWidth="1"/>
    <col min="8967" max="8967" width="10.875" style="13" customWidth="1"/>
    <col min="8968" max="8968" width="8.375" style="13" customWidth="1"/>
    <col min="8969" max="9208" width="9" style="13"/>
    <col min="9209" max="9209" width="3.5" style="13" customWidth="1"/>
    <col min="9210" max="9210" width="9" style="13" customWidth="1"/>
    <col min="9211" max="9211" width="4.125" style="13" customWidth="1"/>
    <col min="9212" max="9212" width="10.375" style="13" customWidth="1"/>
    <col min="9213" max="9213" width="12.625" style="13" customWidth="1"/>
    <col min="9214" max="9214" width="12.25" style="13" customWidth="1"/>
    <col min="9215" max="9215" width="11.25" style="13" customWidth="1"/>
    <col min="9216" max="9216" width="8.375" style="13" customWidth="1"/>
    <col min="9217" max="9217" width="4.125" style="13" customWidth="1"/>
    <col min="9218" max="9218" width="7.625" style="13" customWidth="1"/>
    <col min="9219" max="9219" width="3.875" style="13" customWidth="1"/>
    <col min="9220" max="9220" width="11.75" style="13" customWidth="1"/>
    <col min="9221" max="9221" width="11.5" style="13" customWidth="1"/>
    <col min="9222" max="9222" width="11.25" style="13" customWidth="1"/>
    <col min="9223" max="9223" width="10.875" style="13" customWidth="1"/>
    <col min="9224" max="9224" width="8.375" style="13" customWidth="1"/>
    <col min="9225" max="9464" width="9" style="13"/>
    <col min="9465" max="9465" width="3.5" style="13" customWidth="1"/>
    <col min="9466" max="9466" width="9" style="13" customWidth="1"/>
    <col min="9467" max="9467" width="4.125" style="13" customWidth="1"/>
    <col min="9468" max="9468" width="10.375" style="13" customWidth="1"/>
    <col min="9469" max="9469" width="12.625" style="13" customWidth="1"/>
    <col min="9470" max="9470" width="12.25" style="13" customWidth="1"/>
    <col min="9471" max="9471" width="11.25" style="13" customWidth="1"/>
    <col min="9472" max="9472" width="8.375" style="13" customWidth="1"/>
    <col min="9473" max="9473" width="4.125" style="13" customWidth="1"/>
    <col min="9474" max="9474" width="7.625" style="13" customWidth="1"/>
    <col min="9475" max="9475" width="3.875" style="13" customWidth="1"/>
    <col min="9476" max="9476" width="11.75" style="13" customWidth="1"/>
    <col min="9477" max="9477" width="11.5" style="13" customWidth="1"/>
    <col min="9478" max="9478" width="11.25" style="13" customWidth="1"/>
    <col min="9479" max="9479" width="10.875" style="13" customWidth="1"/>
    <col min="9480" max="9480" width="8.375" style="13" customWidth="1"/>
    <col min="9481" max="9720" width="9" style="13"/>
    <col min="9721" max="9721" width="3.5" style="13" customWidth="1"/>
    <col min="9722" max="9722" width="9" style="13" customWidth="1"/>
    <col min="9723" max="9723" width="4.125" style="13" customWidth="1"/>
    <col min="9724" max="9724" width="10.375" style="13" customWidth="1"/>
    <col min="9725" max="9725" width="12.625" style="13" customWidth="1"/>
    <col min="9726" max="9726" width="12.25" style="13" customWidth="1"/>
    <col min="9727" max="9727" width="11.25" style="13" customWidth="1"/>
    <col min="9728" max="9728" width="8.375" style="13" customWidth="1"/>
    <col min="9729" max="9729" width="4.125" style="13" customWidth="1"/>
    <col min="9730" max="9730" width="7.625" style="13" customWidth="1"/>
    <col min="9731" max="9731" width="3.875" style="13" customWidth="1"/>
    <col min="9732" max="9732" width="11.75" style="13" customWidth="1"/>
    <col min="9733" max="9733" width="11.5" style="13" customWidth="1"/>
    <col min="9734" max="9734" width="11.25" style="13" customWidth="1"/>
    <col min="9735" max="9735" width="10.875" style="13" customWidth="1"/>
    <col min="9736" max="9736" width="8.375" style="13" customWidth="1"/>
    <col min="9737" max="9976" width="9" style="13"/>
    <col min="9977" max="9977" width="3.5" style="13" customWidth="1"/>
    <col min="9978" max="9978" width="9" style="13" customWidth="1"/>
    <col min="9979" max="9979" width="4.125" style="13" customWidth="1"/>
    <col min="9980" max="9980" width="10.375" style="13" customWidth="1"/>
    <col min="9981" max="9981" width="12.625" style="13" customWidth="1"/>
    <col min="9982" max="9982" width="12.25" style="13" customWidth="1"/>
    <col min="9983" max="9983" width="11.25" style="13" customWidth="1"/>
    <col min="9984" max="9984" width="8.375" style="13" customWidth="1"/>
    <col min="9985" max="9985" width="4.125" style="13" customWidth="1"/>
    <col min="9986" max="9986" width="7.625" style="13" customWidth="1"/>
    <col min="9987" max="9987" width="3.875" style="13" customWidth="1"/>
    <col min="9988" max="9988" width="11.75" style="13" customWidth="1"/>
    <col min="9989" max="9989" width="11.5" style="13" customWidth="1"/>
    <col min="9990" max="9990" width="11.25" style="13" customWidth="1"/>
    <col min="9991" max="9991" width="10.875" style="13" customWidth="1"/>
    <col min="9992" max="9992" width="8.375" style="13" customWidth="1"/>
    <col min="9993" max="10232" width="9" style="13"/>
    <col min="10233" max="10233" width="3.5" style="13" customWidth="1"/>
    <col min="10234" max="10234" width="9" style="13" customWidth="1"/>
    <col min="10235" max="10235" width="4.125" style="13" customWidth="1"/>
    <col min="10236" max="10236" width="10.375" style="13" customWidth="1"/>
    <col min="10237" max="10237" width="12.625" style="13" customWidth="1"/>
    <col min="10238" max="10238" width="12.25" style="13" customWidth="1"/>
    <col min="10239" max="10239" width="11.25" style="13" customWidth="1"/>
    <col min="10240" max="10240" width="8.375" style="13" customWidth="1"/>
    <col min="10241" max="10241" width="4.125" style="13" customWidth="1"/>
    <col min="10242" max="10242" width="7.625" style="13" customWidth="1"/>
    <col min="10243" max="10243" width="3.875" style="13" customWidth="1"/>
    <col min="10244" max="10244" width="11.75" style="13" customWidth="1"/>
    <col min="10245" max="10245" width="11.5" style="13" customWidth="1"/>
    <col min="10246" max="10246" width="11.25" style="13" customWidth="1"/>
    <col min="10247" max="10247" width="10.875" style="13" customWidth="1"/>
    <col min="10248" max="10248" width="8.375" style="13" customWidth="1"/>
    <col min="10249" max="10488" width="9" style="13"/>
    <col min="10489" max="10489" width="3.5" style="13" customWidth="1"/>
    <col min="10490" max="10490" width="9" style="13" customWidth="1"/>
    <col min="10491" max="10491" width="4.125" style="13" customWidth="1"/>
    <col min="10492" max="10492" width="10.375" style="13" customWidth="1"/>
    <col min="10493" max="10493" width="12.625" style="13" customWidth="1"/>
    <col min="10494" max="10494" width="12.25" style="13" customWidth="1"/>
    <col min="10495" max="10495" width="11.25" style="13" customWidth="1"/>
    <col min="10496" max="10496" width="8.375" style="13" customWidth="1"/>
    <col min="10497" max="10497" width="4.125" style="13" customWidth="1"/>
    <col min="10498" max="10498" width="7.625" style="13" customWidth="1"/>
    <col min="10499" max="10499" width="3.875" style="13" customWidth="1"/>
    <col min="10500" max="10500" width="11.75" style="13" customWidth="1"/>
    <col min="10501" max="10501" width="11.5" style="13" customWidth="1"/>
    <col min="10502" max="10502" width="11.25" style="13" customWidth="1"/>
    <col min="10503" max="10503" width="10.875" style="13" customWidth="1"/>
    <col min="10504" max="10504" width="8.375" style="13" customWidth="1"/>
    <col min="10505" max="10744" width="9" style="13"/>
    <col min="10745" max="10745" width="3.5" style="13" customWidth="1"/>
    <col min="10746" max="10746" width="9" style="13" customWidth="1"/>
    <col min="10747" max="10747" width="4.125" style="13" customWidth="1"/>
    <col min="10748" max="10748" width="10.375" style="13" customWidth="1"/>
    <col min="10749" max="10749" width="12.625" style="13" customWidth="1"/>
    <col min="10750" max="10750" width="12.25" style="13" customWidth="1"/>
    <col min="10751" max="10751" width="11.25" style="13" customWidth="1"/>
    <col min="10752" max="10752" width="8.375" style="13" customWidth="1"/>
    <col min="10753" max="10753" width="4.125" style="13" customWidth="1"/>
    <col min="10754" max="10754" width="7.625" style="13" customWidth="1"/>
    <col min="10755" max="10755" width="3.875" style="13" customWidth="1"/>
    <col min="10756" max="10756" width="11.75" style="13" customWidth="1"/>
    <col min="10757" max="10757" width="11.5" style="13" customWidth="1"/>
    <col min="10758" max="10758" width="11.25" style="13" customWidth="1"/>
    <col min="10759" max="10759" width="10.875" style="13" customWidth="1"/>
    <col min="10760" max="10760" width="8.375" style="13" customWidth="1"/>
    <col min="10761" max="11000" width="9" style="13"/>
    <col min="11001" max="11001" width="3.5" style="13" customWidth="1"/>
    <col min="11002" max="11002" width="9" style="13" customWidth="1"/>
    <col min="11003" max="11003" width="4.125" style="13" customWidth="1"/>
    <col min="11004" max="11004" width="10.375" style="13" customWidth="1"/>
    <col min="11005" max="11005" width="12.625" style="13" customWidth="1"/>
    <col min="11006" max="11006" width="12.25" style="13" customWidth="1"/>
    <col min="11007" max="11007" width="11.25" style="13" customWidth="1"/>
    <col min="11008" max="11008" width="8.375" style="13" customWidth="1"/>
    <col min="11009" max="11009" width="4.125" style="13" customWidth="1"/>
    <col min="11010" max="11010" width="7.625" style="13" customWidth="1"/>
    <col min="11011" max="11011" width="3.875" style="13" customWidth="1"/>
    <col min="11012" max="11012" width="11.75" style="13" customWidth="1"/>
    <col min="11013" max="11013" width="11.5" style="13" customWidth="1"/>
    <col min="11014" max="11014" width="11.25" style="13" customWidth="1"/>
    <col min="11015" max="11015" width="10.875" style="13" customWidth="1"/>
    <col min="11016" max="11016" width="8.375" style="13" customWidth="1"/>
    <col min="11017" max="11256" width="9" style="13"/>
    <col min="11257" max="11257" width="3.5" style="13" customWidth="1"/>
    <col min="11258" max="11258" width="9" style="13" customWidth="1"/>
    <col min="11259" max="11259" width="4.125" style="13" customWidth="1"/>
    <col min="11260" max="11260" width="10.375" style="13" customWidth="1"/>
    <col min="11261" max="11261" width="12.625" style="13" customWidth="1"/>
    <col min="11262" max="11262" width="12.25" style="13" customWidth="1"/>
    <col min="11263" max="11263" width="11.25" style="13" customWidth="1"/>
    <col min="11264" max="11264" width="8.375" style="13" customWidth="1"/>
    <col min="11265" max="11265" width="4.125" style="13" customWidth="1"/>
    <col min="11266" max="11266" width="7.625" style="13" customWidth="1"/>
    <col min="11267" max="11267" width="3.875" style="13" customWidth="1"/>
    <col min="11268" max="11268" width="11.75" style="13" customWidth="1"/>
    <col min="11269" max="11269" width="11.5" style="13" customWidth="1"/>
    <col min="11270" max="11270" width="11.25" style="13" customWidth="1"/>
    <col min="11271" max="11271" width="10.875" style="13" customWidth="1"/>
    <col min="11272" max="11272" width="8.375" style="13" customWidth="1"/>
    <col min="11273" max="11512" width="9" style="13"/>
    <col min="11513" max="11513" width="3.5" style="13" customWidth="1"/>
    <col min="11514" max="11514" width="9" style="13" customWidth="1"/>
    <col min="11515" max="11515" width="4.125" style="13" customWidth="1"/>
    <col min="11516" max="11516" width="10.375" style="13" customWidth="1"/>
    <col min="11517" max="11517" width="12.625" style="13" customWidth="1"/>
    <col min="11518" max="11518" width="12.25" style="13" customWidth="1"/>
    <col min="11519" max="11519" width="11.25" style="13" customWidth="1"/>
    <col min="11520" max="11520" width="8.375" style="13" customWidth="1"/>
    <col min="11521" max="11521" width="4.125" style="13" customWidth="1"/>
    <col min="11522" max="11522" width="7.625" style="13" customWidth="1"/>
    <col min="11523" max="11523" width="3.875" style="13" customWidth="1"/>
    <col min="11524" max="11524" width="11.75" style="13" customWidth="1"/>
    <col min="11525" max="11525" width="11.5" style="13" customWidth="1"/>
    <col min="11526" max="11526" width="11.25" style="13" customWidth="1"/>
    <col min="11527" max="11527" width="10.875" style="13" customWidth="1"/>
    <col min="11528" max="11528" width="8.375" style="13" customWidth="1"/>
    <col min="11529" max="11768" width="9" style="13"/>
    <col min="11769" max="11769" width="3.5" style="13" customWidth="1"/>
    <col min="11770" max="11770" width="9" style="13" customWidth="1"/>
    <col min="11771" max="11771" width="4.125" style="13" customWidth="1"/>
    <col min="11772" max="11772" width="10.375" style="13" customWidth="1"/>
    <col min="11773" max="11773" width="12.625" style="13" customWidth="1"/>
    <col min="11774" max="11774" width="12.25" style="13" customWidth="1"/>
    <col min="11775" max="11775" width="11.25" style="13" customWidth="1"/>
    <col min="11776" max="11776" width="8.375" style="13" customWidth="1"/>
    <col min="11777" max="11777" width="4.125" style="13" customWidth="1"/>
    <col min="11778" max="11778" width="7.625" style="13" customWidth="1"/>
    <col min="11779" max="11779" width="3.875" style="13" customWidth="1"/>
    <col min="11780" max="11780" width="11.75" style="13" customWidth="1"/>
    <col min="11781" max="11781" width="11.5" style="13" customWidth="1"/>
    <col min="11782" max="11782" width="11.25" style="13" customWidth="1"/>
    <col min="11783" max="11783" width="10.875" style="13" customWidth="1"/>
    <col min="11784" max="11784" width="8.375" style="13" customWidth="1"/>
    <col min="11785" max="12024" width="9" style="13"/>
    <col min="12025" max="12025" width="3.5" style="13" customWidth="1"/>
    <col min="12026" max="12026" width="9" style="13" customWidth="1"/>
    <col min="12027" max="12027" width="4.125" style="13" customWidth="1"/>
    <col min="12028" max="12028" width="10.375" style="13" customWidth="1"/>
    <col min="12029" max="12029" width="12.625" style="13" customWidth="1"/>
    <col min="12030" max="12030" width="12.25" style="13" customWidth="1"/>
    <col min="12031" max="12031" width="11.25" style="13" customWidth="1"/>
    <col min="12032" max="12032" width="8.375" style="13" customWidth="1"/>
    <col min="12033" max="12033" width="4.125" style="13" customWidth="1"/>
    <col min="12034" max="12034" width="7.625" style="13" customWidth="1"/>
    <col min="12035" max="12035" width="3.875" style="13" customWidth="1"/>
    <col min="12036" max="12036" width="11.75" style="13" customWidth="1"/>
    <col min="12037" max="12037" width="11.5" style="13" customWidth="1"/>
    <col min="12038" max="12038" width="11.25" style="13" customWidth="1"/>
    <col min="12039" max="12039" width="10.875" style="13" customWidth="1"/>
    <col min="12040" max="12040" width="8.375" style="13" customWidth="1"/>
    <col min="12041" max="12280" width="9" style="13"/>
    <col min="12281" max="12281" width="3.5" style="13" customWidth="1"/>
    <col min="12282" max="12282" width="9" style="13" customWidth="1"/>
    <col min="12283" max="12283" width="4.125" style="13" customWidth="1"/>
    <col min="12284" max="12284" width="10.375" style="13" customWidth="1"/>
    <col min="12285" max="12285" width="12.625" style="13" customWidth="1"/>
    <col min="12286" max="12286" width="12.25" style="13" customWidth="1"/>
    <col min="12287" max="12287" width="11.25" style="13" customWidth="1"/>
    <col min="12288" max="12288" width="8.375" style="13" customWidth="1"/>
    <col min="12289" max="12289" width="4.125" style="13" customWidth="1"/>
    <col min="12290" max="12290" width="7.625" style="13" customWidth="1"/>
    <col min="12291" max="12291" width="3.875" style="13" customWidth="1"/>
    <col min="12292" max="12292" width="11.75" style="13" customWidth="1"/>
    <col min="12293" max="12293" width="11.5" style="13" customWidth="1"/>
    <col min="12294" max="12294" width="11.25" style="13" customWidth="1"/>
    <col min="12295" max="12295" width="10.875" style="13" customWidth="1"/>
    <col min="12296" max="12296" width="8.375" style="13" customWidth="1"/>
    <col min="12297" max="12536" width="9" style="13"/>
    <col min="12537" max="12537" width="3.5" style="13" customWidth="1"/>
    <col min="12538" max="12538" width="9" style="13" customWidth="1"/>
    <col min="12539" max="12539" width="4.125" style="13" customWidth="1"/>
    <col min="12540" max="12540" width="10.375" style="13" customWidth="1"/>
    <col min="12541" max="12541" width="12.625" style="13" customWidth="1"/>
    <col min="12542" max="12542" width="12.25" style="13" customWidth="1"/>
    <col min="12543" max="12543" width="11.25" style="13" customWidth="1"/>
    <col min="12544" max="12544" width="8.375" style="13" customWidth="1"/>
    <col min="12545" max="12545" width="4.125" style="13" customWidth="1"/>
    <col min="12546" max="12546" width="7.625" style="13" customWidth="1"/>
    <col min="12547" max="12547" width="3.875" style="13" customWidth="1"/>
    <col min="12548" max="12548" width="11.75" style="13" customWidth="1"/>
    <col min="12549" max="12549" width="11.5" style="13" customWidth="1"/>
    <col min="12550" max="12550" width="11.25" style="13" customWidth="1"/>
    <col min="12551" max="12551" width="10.875" style="13" customWidth="1"/>
    <col min="12552" max="12552" width="8.375" style="13" customWidth="1"/>
    <col min="12553" max="12792" width="9" style="13"/>
    <col min="12793" max="12793" width="3.5" style="13" customWidth="1"/>
    <col min="12794" max="12794" width="9" style="13" customWidth="1"/>
    <col min="12795" max="12795" width="4.125" style="13" customWidth="1"/>
    <col min="12796" max="12796" width="10.375" style="13" customWidth="1"/>
    <col min="12797" max="12797" width="12.625" style="13" customWidth="1"/>
    <col min="12798" max="12798" width="12.25" style="13" customWidth="1"/>
    <col min="12799" max="12799" width="11.25" style="13" customWidth="1"/>
    <col min="12800" max="12800" width="8.375" style="13" customWidth="1"/>
    <col min="12801" max="12801" width="4.125" style="13" customWidth="1"/>
    <col min="12802" max="12802" width="7.625" style="13" customWidth="1"/>
    <col min="12803" max="12803" width="3.875" style="13" customWidth="1"/>
    <col min="12804" max="12804" width="11.75" style="13" customWidth="1"/>
    <col min="12805" max="12805" width="11.5" style="13" customWidth="1"/>
    <col min="12806" max="12806" width="11.25" style="13" customWidth="1"/>
    <col min="12807" max="12807" width="10.875" style="13" customWidth="1"/>
    <col min="12808" max="12808" width="8.375" style="13" customWidth="1"/>
    <col min="12809" max="13048" width="9" style="13"/>
    <col min="13049" max="13049" width="3.5" style="13" customWidth="1"/>
    <col min="13050" max="13050" width="9" style="13" customWidth="1"/>
    <col min="13051" max="13051" width="4.125" style="13" customWidth="1"/>
    <col min="13052" max="13052" width="10.375" style="13" customWidth="1"/>
    <col min="13053" max="13053" width="12.625" style="13" customWidth="1"/>
    <col min="13054" max="13054" width="12.25" style="13" customWidth="1"/>
    <col min="13055" max="13055" width="11.25" style="13" customWidth="1"/>
    <col min="13056" max="13056" width="8.375" style="13" customWidth="1"/>
    <col min="13057" max="13057" width="4.125" style="13" customWidth="1"/>
    <col min="13058" max="13058" width="7.625" style="13" customWidth="1"/>
    <col min="13059" max="13059" width="3.875" style="13" customWidth="1"/>
    <col min="13060" max="13060" width="11.75" style="13" customWidth="1"/>
    <col min="13061" max="13061" width="11.5" style="13" customWidth="1"/>
    <col min="13062" max="13062" width="11.25" style="13" customWidth="1"/>
    <col min="13063" max="13063" width="10.875" style="13" customWidth="1"/>
    <col min="13064" max="13064" width="8.375" style="13" customWidth="1"/>
    <col min="13065" max="13304" width="9" style="13"/>
    <col min="13305" max="13305" width="3.5" style="13" customWidth="1"/>
    <col min="13306" max="13306" width="9" style="13" customWidth="1"/>
    <col min="13307" max="13307" width="4.125" style="13" customWidth="1"/>
    <col min="13308" max="13308" width="10.375" style="13" customWidth="1"/>
    <col min="13309" max="13309" width="12.625" style="13" customWidth="1"/>
    <col min="13310" max="13310" width="12.25" style="13" customWidth="1"/>
    <col min="13311" max="13311" width="11.25" style="13" customWidth="1"/>
    <col min="13312" max="13312" width="8.375" style="13" customWidth="1"/>
    <col min="13313" max="13313" width="4.125" style="13" customWidth="1"/>
    <col min="13314" max="13314" width="7.625" style="13" customWidth="1"/>
    <col min="13315" max="13315" width="3.875" style="13" customWidth="1"/>
    <col min="13316" max="13316" width="11.75" style="13" customWidth="1"/>
    <col min="13317" max="13317" width="11.5" style="13" customWidth="1"/>
    <col min="13318" max="13318" width="11.25" style="13" customWidth="1"/>
    <col min="13319" max="13319" width="10.875" style="13" customWidth="1"/>
    <col min="13320" max="13320" width="8.375" style="13" customWidth="1"/>
    <col min="13321" max="13560" width="9" style="13"/>
    <col min="13561" max="13561" width="3.5" style="13" customWidth="1"/>
    <col min="13562" max="13562" width="9" style="13" customWidth="1"/>
    <col min="13563" max="13563" width="4.125" style="13" customWidth="1"/>
    <col min="13564" max="13564" width="10.375" style="13" customWidth="1"/>
    <col min="13565" max="13565" width="12.625" style="13" customWidth="1"/>
    <col min="13566" max="13566" width="12.25" style="13" customWidth="1"/>
    <col min="13567" max="13567" width="11.25" style="13" customWidth="1"/>
    <col min="13568" max="13568" width="8.375" style="13" customWidth="1"/>
    <col min="13569" max="13569" width="4.125" style="13" customWidth="1"/>
    <col min="13570" max="13570" width="7.625" style="13" customWidth="1"/>
    <col min="13571" max="13571" width="3.875" style="13" customWidth="1"/>
    <col min="13572" max="13572" width="11.75" style="13" customWidth="1"/>
    <col min="13573" max="13573" width="11.5" style="13" customWidth="1"/>
    <col min="13574" max="13574" width="11.25" style="13" customWidth="1"/>
    <col min="13575" max="13575" width="10.875" style="13" customWidth="1"/>
    <col min="13576" max="13576" width="8.375" style="13" customWidth="1"/>
    <col min="13577" max="13816" width="9" style="13"/>
    <col min="13817" max="13817" width="3.5" style="13" customWidth="1"/>
    <col min="13818" max="13818" width="9" style="13" customWidth="1"/>
    <col min="13819" max="13819" width="4.125" style="13" customWidth="1"/>
    <col min="13820" max="13820" width="10.375" style="13" customWidth="1"/>
    <col min="13821" max="13821" width="12.625" style="13" customWidth="1"/>
    <col min="13822" max="13822" width="12.25" style="13" customWidth="1"/>
    <col min="13823" max="13823" width="11.25" style="13" customWidth="1"/>
    <col min="13824" max="13824" width="8.375" style="13" customWidth="1"/>
    <col min="13825" max="13825" width="4.125" style="13" customWidth="1"/>
    <col min="13826" max="13826" width="7.625" style="13" customWidth="1"/>
    <col min="13827" max="13827" width="3.875" style="13" customWidth="1"/>
    <col min="13828" max="13828" width="11.75" style="13" customWidth="1"/>
    <col min="13829" max="13829" width="11.5" style="13" customWidth="1"/>
    <col min="13830" max="13830" width="11.25" style="13" customWidth="1"/>
    <col min="13831" max="13831" width="10.875" style="13" customWidth="1"/>
    <col min="13832" max="13832" width="8.375" style="13" customWidth="1"/>
    <col min="13833" max="14072" width="9" style="13"/>
    <col min="14073" max="14073" width="3.5" style="13" customWidth="1"/>
    <col min="14074" max="14074" width="9" style="13" customWidth="1"/>
    <col min="14075" max="14075" width="4.125" style="13" customWidth="1"/>
    <col min="14076" max="14076" width="10.375" style="13" customWidth="1"/>
    <col min="14077" max="14077" width="12.625" style="13" customWidth="1"/>
    <col min="14078" max="14078" width="12.25" style="13" customWidth="1"/>
    <col min="14079" max="14079" width="11.25" style="13" customWidth="1"/>
    <col min="14080" max="14080" width="8.375" style="13" customWidth="1"/>
    <col min="14081" max="14081" width="4.125" style="13" customWidth="1"/>
    <col min="14082" max="14082" width="7.625" style="13" customWidth="1"/>
    <col min="14083" max="14083" width="3.875" style="13" customWidth="1"/>
    <col min="14084" max="14084" width="11.75" style="13" customWidth="1"/>
    <col min="14085" max="14085" width="11.5" style="13" customWidth="1"/>
    <col min="14086" max="14086" width="11.25" style="13" customWidth="1"/>
    <col min="14087" max="14087" width="10.875" style="13" customWidth="1"/>
    <col min="14088" max="14088" width="8.375" style="13" customWidth="1"/>
    <col min="14089" max="14328" width="9" style="13"/>
    <col min="14329" max="14329" width="3.5" style="13" customWidth="1"/>
    <col min="14330" max="14330" width="9" style="13" customWidth="1"/>
    <col min="14331" max="14331" width="4.125" style="13" customWidth="1"/>
    <col min="14332" max="14332" width="10.375" style="13" customWidth="1"/>
    <col min="14333" max="14333" width="12.625" style="13" customWidth="1"/>
    <col min="14334" max="14334" width="12.25" style="13" customWidth="1"/>
    <col min="14335" max="14335" width="11.25" style="13" customWidth="1"/>
    <col min="14336" max="14336" width="8.375" style="13" customWidth="1"/>
    <col min="14337" max="14337" width="4.125" style="13" customWidth="1"/>
    <col min="14338" max="14338" width="7.625" style="13" customWidth="1"/>
    <col min="14339" max="14339" width="3.875" style="13" customWidth="1"/>
    <col min="14340" max="14340" width="11.75" style="13" customWidth="1"/>
    <col min="14341" max="14341" width="11.5" style="13" customWidth="1"/>
    <col min="14342" max="14342" width="11.25" style="13" customWidth="1"/>
    <col min="14343" max="14343" width="10.875" style="13" customWidth="1"/>
    <col min="14344" max="14344" width="8.375" style="13" customWidth="1"/>
    <col min="14345" max="14584" width="9" style="13"/>
    <col min="14585" max="14585" width="3.5" style="13" customWidth="1"/>
    <col min="14586" max="14586" width="9" style="13" customWidth="1"/>
    <col min="14587" max="14587" width="4.125" style="13" customWidth="1"/>
    <col min="14588" max="14588" width="10.375" style="13" customWidth="1"/>
    <col min="14589" max="14589" width="12.625" style="13" customWidth="1"/>
    <col min="14590" max="14590" width="12.25" style="13" customWidth="1"/>
    <col min="14591" max="14591" width="11.25" style="13" customWidth="1"/>
    <col min="14592" max="14592" width="8.375" style="13" customWidth="1"/>
    <col min="14593" max="14593" width="4.125" style="13" customWidth="1"/>
    <col min="14594" max="14594" width="7.625" style="13" customWidth="1"/>
    <col min="14595" max="14595" width="3.875" style="13" customWidth="1"/>
    <col min="14596" max="14596" width="11.75" style="13" customWidth="1"/>
    <col min="14597" max="14597" width="11.5" style="13" customWidth="1"/>
    <col min="14598" max="14598" width="11.25" style="13" customWidth="1"/>
    <col min="14599" max="14599" width="10.875" style="13" customWidth="1"/>
    <col min="14600" max="14600" width="8.375" style="13" customWidth="1"/>
    <col min="14601" max="14840" width="9" style="13"/>
    <col min="14841" max="14841" width="3.5" style="13" customWidth="1"/>
    <col min="14842" max="14842" width="9" style="13" customWidth="1"/>
    <col min="14843" max="14843" width="4.125" style="13" customWidth="1"/>
    <col min="14844" max="14844" width="10.375" style="13" customWidth="1"/>
    <col min="14845" max="14845" width="12.625" style="13" customWidth="1"/>
    <col min="14846" max="14846" width="12.25" style="13" customWidth="1"/>
    <col min="14847" max="14847" width="11.25" style="13" customWidth="1"/>
    <col min="14848" max="14848" width="8.375" style="13" customWidth="1"/>
    <col min="14849" max="14849" width="4.125" style="13" customWidth="1"/>
    <col min="14850" max="14850" width="7.625" style="13" customWidth="1"/>
    <col min="14851" max="14851" width="3.875" style="13" customWidth="1"/>
    <col min="14852" max="14852" width="11.75" style="13" customWidth="1"/>
    <col min="14853" max="14853" width="11.5" style="13" customWidth="1"/>
    <col min="14854" max="14854" width="11.25" style="13" customWidth="1"/>
    <col min="14855" max="14855" width="10.875" style="13" customWidth="1"/>
    <col min="14856" max="14856" width="8.375" style="13" customWidth="1"/>
    <col min="14857" max="15096" width="9" style="13"/>
    <col min="15097" max="15097" width="3.5" style="13" customWidth="1"/>
    <col min="15098" max="15098" width="9" style="13" customWidth="1"/>
    <col min="15099" max="15099" width="4.125" style="13" customWidth="1"/>
    <col min="15100" max="15100" width="10.375" style="13" customWidth="1"/>
    <col min="15101" max="15101" width="12.625" style="13" customWidth="1"/>
    <col min="15102" max="15102" width="12.25" style="13" customWidth="1"/>
    <col min="15103" max="15103" width="11.25" style="13" customWidth="1"/>
    <col min="15104" max="15104" width="8.375" style="13" customWidth="1"/>
    <col min="15105" max="15105" width="4.125" style="13" customWidth="1"/>
    <col min="15106" max="15106" width="7.625" style="13" customWidth="1"/>
    <col min="15107" max="15107" width="3.875" style="13" customWidth="1"/>
    <col min="15108" max="15108" width="11.75" style="13" customWidth="1"/>
    <col min="15109" max="15109" width="11.5" style="13" customWidth="1"/>
    <col min="15110" max="15110" width="11.25" style="13" customWidth="1"/>
    <col min="15111" max="15111" width="10.875" style="13" customWidth="1"/>
    <col min="15112" max="15112" width="8.375" style="13" customWidth="1"/>
    <col min="15113" max="15352" width="9" style="13"/>
    <col min="15353" max="15353" width="3.5" style="13" customWidth="1"/>
    <col min="15354" max="15354" width="9" style="13" customWidth="1"/>
    <col min="15355" max="15355" width="4.125" style="13" customWidth="1"/>
    <col min="15356" max="15356" width="10.375" style="13" customWidth="1"/>
    <col min="15357" max="15357" width="12.625" style="13" customWidth="1"/>
    <col min="15358" max="15358" width="12.25" style="13" customWidth="1"/>
    <col min="15359" max="15359" width="11.25" style="13" customWidth="1"/>
    <col min="15360" max="15360" width="8.375" style="13" customWidth="1"/>
    <col min="15361" max="15361" width="4.125" style="13" customWidth="1"/>
    <col min="15362" max="15362" width="7.625" style="13" customWidth="1"/>
    <col min="15363" max="15363" width="3.875" style="13" customWidth="1"/>
    <col min="15364" max="15364" width="11.75" style="13" customWidth="1"/>
    <col min="15365" max="15365" width="11.5" style="13" customWidth="1"/>
    <col min="15366" max="15366" width="11.25" style="13" customWidth="1"/>
    <col min="15367" max="15367" width="10.875" style="13" customWidth="1"/>
    <col min="15368" max="15368" width="8.375" style="13" customWidth="1"/>
    <col min="15369" max="15608" width="9" style="13"/>
    <col min="15609" max="15609" width="3.5" style="13" customWidth="1"/>
    <col min="15610" max="15610" width="9" style="13" customWidth="1"/>
    <col min="15611" max="15611" width="4.125" style="13" customWidth="1"/>
    <col min="15612" max="15612" width="10.375" style="13" customWidth="1"/>
    <col min="15613" max="15613" width="12.625" style="13" customWidth="1"/>
    <col min="15614" max="15614" width="12.25" style="13" customWidth="1"/>
    <col min="15615" max="15615" width="11.25" style="13" customWidth="1"/>
    <col min="15616" max="15616" width="8.375" style="13" customWidth="1"/>
    <col min="15617" max="15617" width="4.125" style="13" customWidth="1"/>
    <col min="15618" max="15618" width="7.625" style="13" customWidth="1"/>
    <col min="15619" max="15619" width="3.875" style="13" customWidth="1"/>
    <col min="15620" max="15620" width="11.75" style="13" customWidth="1"/>
    <col min="15621" max="15621" width="11.5" style="13" customWidth="1"/>
    <col min="15622" max="15622" width="11.25" style="13" customWidth="1"/>
    <col min="15623" max="15623" width="10.875" style="13" customWidth="1"/>
    <col min="15624" max="15624" width="8.375" style="13" customWidth="1"/>
    <col min="15625" max="15864" width="9" style="13"/>
    <col min="15865" max="15865" width="3.5" style="13" customWidth="1"/>
    <col min="15866" max="15866" width="9" style="13" customWidth="1"/>
    <col min="15867" max="15867" width="4.125" style="13" customWidth="1"/>
    <col min="15868" max="15868" width="10.375" style="13" customWidth="1"/>
    <col min="15869" max="15869" width="12.625" style="13" customWidth="1"/>
    <col min="15870" max="15870" width="12.25" style="13" customWidth="1"/>
    <col min="15871" max="15871" width="11.25" style="13" customWidth="1"/>
    <col min="15872" max="15872" width="8.375" style="13" customWidth="1"/>
    <col min="15873" max="15873" width="4.125" style="13" customWidth="1"/>
    <col min="15874" max="15874" width="7.625" style="13" customWidth="1"/>
    <col min="15875" max="15875" width="3.875" style="13" customWidth="1"/>
    <col min="15876" max="15876" width="11.75" style="13" customWidth="1"/>
    <col min="15877" max="15877" width="11.5" style="13" customWidth="1"/>
    <col min="15878" max="15878" width="11.25" style="13" customWidth="1"/>
    <col min="15879" max="15879" width="10.875" style="13" customWidth="1"/>
    <col min="15880" max="15880" width="8.375" style="13" customWidth="1"/>
    <col min="15881" max="16120" width="9" style="13"/>
    <col min="16121" max="16121" width="3.5" style="13" customWidth="1"/>
    <col min="16122" max="16122" width="9" style="13" customWidth="1"/>
    <col min="16123" max="16123" width="4.125" style="13" customWidth="1"/>
    <col min="16124" max="16124" width="10.375" style="13" customWidth="1"/>
    <col min="16125" max="16125" width="12.625" style="13" customWidth="1"/>
    <col min="16126" max="16126" width="12.25" style="13" customWidth="1"/>
    <col min="16127" max="16127" width="11.25" style="13" customWidth="1"/>
    <col min="16128" max="16128" width="8.375" style="13" customWidth="1"/>
    <col min="16129" max="16129" width="4.125" style="13" customWidth="1"/>
    <col min="16130" max="16130" width="7.625" style="13" customWidth="1"/>
    <col min="16131" max="16131" width="3.875" style="13" customWidth="1"/>
    <col min="16132" max="16132" width="11.75" style="13" customWidth="1"/>
    <col min="16133" max="16133" width="11.5" style="13" customWidth="1"/>
    <col min="16134" max="16134" width="11.25" style="13" customWidth="1"/>
    <col min="16135" max="16135" width="10.875" style="13" customWidth="1"/>
    <col min="16136" max="16136" width="8.375" style="13" customWidth="1"/>
    <col min="16137" max="16384" width="9" style="13"/>
  </cols>
  <sheetData>
    <row r="1" spans="1:13" ht="33" customHeight="1">
      <c r="A1" s="269" t="s">
        <v>246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6.5" customHeight="1">
      <c r="B2" s="1"/>
      <c r="C2" s="1"/>
      <c r="D2" s="2"/>
      <c r="E2" s="2"/>
      <c r="F2" s="2"/>
      <c r="G2" s="3"/>
      <c r="H2" s="2"/>
      <c r="I2" s="23"/>
      <c r="J2" s="24"/>
      <c r="K2" s="4"/>
      <c r="L2" s="4"/>
      <c r="M2" s="5"/>
    </row>
    <row r="3" spans="1:13" ht="26.25" thickBot="1">
      <c r="B3" s="6"/>
      <c r="C3" s="6"/>
      <c r="D3" s="7"/>
      <c r="E3" s="7"/>
      <c r="F3" s="7"/>
      <c r="G3" s="8"/>
      <c r="H3" s="7"/>
      <c r="I3" s="24"/>
      <c r="J3" s="24"/>
      <c r="K3" s="9"/>
      <c r="L3" s="9"/>
      <c r="M3" s="10" t="s">
        <v>0</v>
      </c>
    </row>
    <row r="4" spans="1:13" s="19" customFormat="1" ht="27" customHeight="1" thickBot="1">
      <c r="A4" s="270" t="s">
        <v>20</v>
      </c>
      <c r="B4" s="272" t="s">
        <v>1</v>
      </c>
      <c r="C4" s="272"/>
      <c r="D4" s="272"/>
      <c r="E4" s="272"/>
      <c r="F4" s="272"/>
      <c r="G4" s="273"/>
      <c r="H4" s="272" t="s">
        <v>2</v>
      </c>
      <c r="I4" s="272"/>
      <c r="J4" s="272"/>
      <c r="K4" s="272"/>
      <c r="L4" s="272"/>
      <c r="M4" s="273"/>
    </row>
    <row r="5" spans="1:13" s="21" customFormat="1" ht="27" customHeight="1" thickBot="1">
      <c r="A5" s="271"/>
      <c r="B5" s="46" t="s">
        <v>15</v>
      </c>
      <c r="C5" s="30" t="s">
        <v>3</v>
      </c>
      <c r="D5" s="30" t="s">
        <v>4</v>
      </c>
      <c r="E5" s="31" t="s">
        <v>58</v>
      </c>
      <c r="F5" s="330" t="s">
        <v>187</v>
      </c>
      <c r="G5" s="32" t="s">
        <v>186</v>
      </c>
      <c r="H5" s="29" t="s">
        <v>15</v>
      </c>
      <c r="I5" s="30" t="s">
        <v>3</v>
      </c>
      <c r="J5" s="30" t="s">
        <v>4</v>
      </c>
      <c r="K5" s="31" t="str">
        <f>E5</f>
        <v>당초예산액</v>
      </c>
      <c r="L5" s="334" t="str">
        <f>F5</f>
        <v>1차추경액</v>
      </c>
      <c r="M5" s="32" t="str">
        <f>G5</f>
        <v>증감액</v>
      </c>
    </row>
    <row r="6" spans="1:13" s="20" customFormat="1" ht="19.5" customHeight="1">
      <c r="A6" s="47">
        <v>1</v>
      </c>
      <c r="B6" s="33" t="s">
        <v>16</v>
      </c>
      <c r="C6" s="33" t="s">
        <v>146</v>
      </c>
      <c r="D6" s="33" t="s">
        <v>146</v>
      </c>
      <c r="E6" s="230">
        <v>2800000000</v>
      </c>
      <c r="F6" s="331">
        <v>2800000000</v>
      </c>
      <c r="G6" s="40">
        <f t="shared" ref="G6:G12" si="0">F6-E6</f>
        <v>0</v>
      </c>
      <c r="H6" s="35" t="s">
        <v>155</v>
      </c>
      <c r="I6" s="36" t="s">
        <v>137</v>
      </c>
      <c r="J6" s="37" t="s">
        <v>156</v>
      </c>
      <c r="K6" s="232">
        <v>1550000000</v>
      </c>
      <c r="L6" s="335">
        <v>1297220960</v>
      </c>
      <c r="M6" s="40">
        <f t="shared" ref="M6:M11" si="1">L6-K6</f>
        <v>-252779040</v>
      </c>
    </row>
    <row r="7" spans="1:13" s="20" customFormat="1" ht="19.5" customHeight="1">
      <c r="A7" s="48">
        <v>2</v>
      </c>
      <c r="B7" s="38" t="s">
        <v>16</v>
      </c>
      <c r="C7" s="38" t="s">
        <v>147</v>
      </c>
      <c r="D7" s="38" t="s">
        <v>147</v>
      </c>
      <c r="E7" s="231">
        <v>2500000000</v>
      </c>
      <c r="F7" s="332">
        <v>2500000000</v>
      </c>
      <c r="G7" s="40">
        <f t="shared" si="0"/>
        <v>0</v>
      </c>
      <c r="H7" s="35" t="s">
        <v>155</v>
      </c>
      <c r="I7" s="36" t="s">
        <v>137</v>
      </c>
      <c r="J7" s="41" t="s">
        <v>5</v>
      </c>
      <c r="K7" s="233">
        <v>34219880</v>
      </c>
      <c r="L7" s="336">
        <v>52240220</v>
      </c>
      <c r="M7" s="40">
        <f t="shared" si="1"/>
        <v>18020340</v>
      </c>
    </row>
    <row r="8" spans="1:13" s="20" customFormat="1" ht="19.5" customHeight="1">
      <c r="A8" s="48">
        <v>3</v>
      </c>
      <c r="B8" s="38" t="s">
        <v>135</v>
      </c>
      <c r="C8" s="38" t="s">
        <v>148</v>
      </c>
      <c r="D8" s="38" t="s">
        <v>148</v>
      </c>
      <c r="E8" s="231">
        <v>20000000</v>
      </c>
      <c r="F8" s="332">
        <v>20000000</v>
      </c>
      <c r="G8" s="40">
        <f t="shared" si="0"/>
        <v>0</v>
      </c>
      <c r="H8" s="35" t="s">
        <v>155</v>
      </c>
      <c r="I8" s="36" t="s">
        <v>137</v>
      </c>
      <c r="J8" s="41" t="s">
        <v>171</v>
      </c>
      <c r="K8" s="233">
        <v>150000000</v>
      </c>
      <c r="L8" s="336">
        <v>137652690</v>
      </c>
      <c r="M8" s="40">
        <f t="shared" si="1"/>
        <v>-12347310</v>
      </c>
    </row>
    <row r="9" spans="1:13" s="20" customFormat="1" ht="31.5" customHeight="1">
      <c r="A9" s="48">
        <v>4</v>
      </c>
      <c r="B9" s="38" t="s">
        <v>135</v>
      </c>
      <c r="C9" s="38" t="s">
        <v>149</v>
      </c>
      <c r="D9" s="38" t="s">
        <v>154</v>
      </c>
      <c r="E9" s="231">
        <v>165000000</v>
      </c>
      <c r="F9" s="332">
        <v>165000000</v>
      </c>
      <c r="G9" s="40">
        <f t="shared" si="0"/>
        <v>0</v>
      </c>
      <c r="H9" s="35" t="s">
        <v>155</v>
      </c>
      <c r="I9" s="36" t="s">
        <v>137</v>
      </c>
      <c r="J9" s="41" t="s">
        <v>170</v>
      </c>
      <c r="K9" s="233">
        <v>120000000</v>
      </c>
      <c r="L9" s="336">
        <v>138452880</v>
      </c>
      <c r="M9" s="40">
        <f t="shared" si="1"/>
        <v>18452880</v>
      </c>
    </row>
    <row r="10" spans="1:13" s="20" customFormat="1" ht="19.5" customHeight="1">
      <c r="A10" s="48">
        <v>5</v>
      </c>
      <c r="B10" s="38" t="s">
        <v>136</v>
      </c>
      <c r="C10" s="38" t="s">
        <v>150</v>
      </c>
      <c r="D10" s="42" t="s">
        <v>137</v>
      </c>
      <c r="E10" s="231">
        <v>234380290</v>
      </c>
      <c r="F10" s="332">
        <v>233314670</v>
      </c>
      <c r="G10" s="40">
        <f t="shared" si="0"/>
        <v>-1065620</v>
      </c>
      <c r="H10" s="35" t="s">
        <v>155</v>
      </c>
      <c r="I10" s="36" t="s">
        <v>137</v>
      </c>
      <c r="J10" s="41" t="s">
        <v>157</v>
      </c>
      <c r="K10" s="233">
        <v>60000000</v>
      </c>
      <c r="L10" s="336">
        <v>60000000</v>
      </c>
      <c r="M10" s="40">
        <f t="shared" si="1"/>
        <v>0</v>
      </c>
    </row>
    <row r="11" spans="1:13" s="20" customFormat="1" ht="19.5" customHeight="1">
      <c r="A11" s="48">
        <v>6</v>
      </c>
      <c r="B11" s="38" t="s">
        <v>136</v>
      </c>
      <c r="C11" s="38" t="s">
        <v>150</v>
      </c>
      <c r="D11" s="42" t="s">
        <v>138</v>
      </c>
      <c r="E11" s="231">
        <v>27612000</v>
      </c>
      <c r="F11" s="332">
        <v>29888000</v>
      </c>
      <c r="G11" s="40">
        <f t="shared" si="0"/>
        <v>2276000</v>
      </c>
      <c r="H11" s="35" t="s">
        <v>155</v>
      </c>
      <c r="I11" s="36" t="s">
        <v>158</v>
      </c>
      <c r="J11" s="41" t="s">
        <v>6</v>
      </c>
      <c r="K11" s="233">
        <v>10000000</v>
      </c>
      <c r="L11" s="336">
        <v>10000000</v>
      </c>
      <c r="M11" s="40">
        <f t="shared" si="1"/>
        <v>0</v>
      </c>
    </row>
    <row r="12" spans="1:13" s="20" customFormat="1" ht="19.5" customHeight="1">
      <c r="A12" s="48">
        <v>7</v>
      </c>
      <c r="B12" s="38" t="s">
        <v>136</v>
      </c>
      <c r="C12" s="38" t="s">
        <v>151</v>
      </c>
      <c r="D12" s="42" t="s">
        <v>139</v>
      </c>
      <c r="E12" s="231">
        <v>0</v>
      </c>
      <c r="F12" s="332">
        <v>0</v>
      </c>
      <c r="G12" s="40">
        <f t="shared" si="0"/>
        <v>0</v>
      </c>
      <c r="H12" s="35" t="s">
        <v>155</v>
      </c>
      <c r="I12" s="36" t="s">
        <v>158</v>
      </c>
      <c r="J12" s="41" t="s">
        <v>7</v>
      </c>
      <c r="K12" s="233">
        <v>1300000</v>
      </c>
      <c r="L12" s="336">
        <v>1300000</v>
      </c>
      <c r="M12" s="40">
        <f t="shared" ref="M12:M31" si="2">L12-K12</f>
        <v>0</v>
      </c>
    </row>
    <row r="13" spans="1:13" s="20" customFormat="1" ht="19.5" customHeight="1">
      <c r="A13" s="48">
        <v>8</v>
      </c>
      <c r="B13" s="38" t="s">
        <v>140</v>
      </c>
      <c r="C13" s="38" t="s">
        <v>140</v>
      </c>
      <c r="D13" s="38" t="s">
        <v>153</v>
      </c>
      <c r="E13" s="231">
        <v>500000</v>
      </c>
      <c r="F13" s="332">
        <v>500000</v>
      </c>
      <c r="G13" s="40">
        <f t="shared" ref="G13:G18" si="3">F13-E13</f>
        <v>0</v>
      </c>
      <c r="H13" s="35" t="s">
        <v>155</v>
      </c>
      <c r="I13" s="36" t="s">
        <v>138</v>
      </c>
      <c r="J13" s="41" t="s">
        <v>8</v>
      </c>
      <c r="K13" s="233">
        <v>12000000</v>
      </c>
      <c r="L13" s="336">
        <v>12000000</v>
      </c>
      <c r="M13" s="40">
        <f t="shared" si="2"/>
        <v>0</v>
      </c>
    </row>
    <row r="14" spans="1:13" s="20" customFormat="1" ht="19.5" customHeight="1">
      <c r="A14" s="48">
        <v>9</v>
      </c>
      <c r="B14" s="38" t="s">
        <v>141</v>
      </c>
      <c r="C14" s="38" t="s">
        <v>152</v>
      </c>
      <c r="D14" s="38" t="s">
        <v>152</v>
      </c>
      <c r="E14" s="231">
        <v>10000000</v>
      </c>
      <c r="F14" s="332">
        <v>10000000</v>
      </c>
      <c r="G14" s="40">
        <f t="shared" si="3"/>
        <v>0</v>
      </c>
      <c r="H14" s="35" t="s">
        <v>155</v>
      </c>
      <c r="I14" s="36" t="s">
        <v>138</v>
      </c>
      <c r="J14" s="41" t="s">
        <v>172</v>
      </c>
      <c r="K14" s="233">
        <v>65000000</v>
      </c>
      <c r="L14" s="336">
        <v>65000000</v>
      </c>
      <c r="M14" s="40">
        <f t="shared" si="2"/>
        <v>0</v>
      </c>
    </row>
    <row r="15" spans="1:13" s="20" customFormat="1" ht="19.5" customHeight="1">
      <c r="A15" s="48">
        <v>10</v>
      </c>
      <c r="B15" s="38" t="s">
        <v>141</v>
      </c>
      <c r="C15" s="38" t="s">
        <v>142</v>
      </c>
      <c r="D15" s="38" t="s">
        <v>142</v>
      </c>
      <c r="E15" s="231">
        <v>15000000</v>
      </c>
      <c r="F15" s="332">
        <v>15000000</v>
      </c>
      <c r="G15" s="40">
        <f t="shared" si="3"/>
        <v>0</v>
      </c>
      <c r="H15" s="35" t="s">
        <v>155</v>
      </c>
      <c r="I15" s="36" t="s">
        <v>138</v>
      </c>
      <c r="J15" s="41" t="s">
        <v>9</v>
      </c>
      <c r="K15" s="233">
        <v>36000000</v>
      </c>
      <c r="L15" s="336">
        <v>36000000</v>
      </c>
      <c r="M15" s="40">
        <f t="shared" si="2"/>
        <v>0</v>
      </c>
    </row>
    <row r="16" spans="1:13" s="20" customFormat="1" ht="19.5" customHeight="1">
      <c r="A16" s="48">
        <v>11</v>
      </c>
      <c r="B16" s="38" t="s">
        <v>141</v>
      </c>
      <c r="C16" s="38" t="s">
        <v>143</v>
      </c>
      <c r="D16" s="38" t="s">
        <v>143</v>
      </c>
      <c r="E16" s="231">
        <v>1000000</v>
      </c>
      <c r="F16" s="332">
        <v>1000000</v>
      </c>
      <c r="G16" s="40">
        <f t="shared" si="3"/>
        <v>0</v>
      </c>
      <c r="H16" s="35" t="s">
        <v>155</v>
      </c>
      <c r="I16" s="36" t="s">
        <v>138</v>
      </c>
      <c r="J16" s="41" t="s">
        <v>10</v>
      </c>
      <c r="K16" s="233">
        <v>18000000</v>
      </c>
      <c r="L16" s="336">
        <v>18000000</v>
      </c>
      <c r="M16" s="40">
        <f t="shared" si="2"/>
        <v>0</v>
      </c>
    </row>
    <row r="17" spans="1:13" s="20" customFormat="1" ht="19.5" customHeight="1">
      <c r="A17" s="48">
        <v>12</v>
      </c>
      <c r="B17" s="38" t="s">
        <v>239</v>
      </c>
      <c r="C17" s="38" t="s">
        <v>239</v>
      </c>
      <c r="D17" s="38" t="s">
        <v>240</v>
      </c>
      <c r="E17" s="231">
        <v>0</v>
      </c>
      <c r="F17" s="332">
        <v>0</v>
      </c>
      <c r="G17" s="40">
        <f t="shared" si="3"/>
        <v>0</v>
      </c>
      <c r="H17" s="35" t="s">
        <v>155</v>
      </c>
      <c r="I17" s="36" t="s">
        <v>138</v>
      </c>
      <c r="J17" s="41" t="s">
        <v>11</v>
      </c>
      <c r="K17" s="233">
        <v>62000000</v>
      </c>
      <c r="L17" s="336">
        <v>62000000</v>
      </c>
      <c r="M17" s="40">
        <f t="shared" si="2"/>
        <v>0</v>
      </c>
    </row>
    <row r="18" spans="1:13" s="20" customFormat="1" ht="19.5" customHeight="1">
      <c r="A18" s="48">
        <v>13</v>
      </c>
      <c r="B18" s="38" t="s">
        <v>144</v>
      </c>
      <c r="C18" s="38" t="s">
        <v>144</v>
      </c>
      <c r="D18" s="38" t="s">
        <v>145</v>
      </c>
      <c r="E18" s="231">
        <v>1197070000</v>
      </c>
      <c r="F18" s="332">
        <v>967206490</v>
      </c>
      <c r="G18" s="40">
        <f t="shared" si="3"/>
        <v>-229863510</v>
      </c>
      <c r="H18" s="35" t="s">
        <v>155</v>
      </c>
      <c r="I18" s="36" t="s">
        <v>138</v>
      </c>
      <c r="J18" s="41" t="s">
        <v>17</v>
      </c>
      <c r="K18" s="233">
        <v>280000000</v>
      </c>
      <c r="L18" s="336">
        <v>280000000</v>
      </c>
      <c r="M18" s="40">
        <f t="shared" si="2"/>
        <v>0</v>
      </c>
    </row>
    <row r="19" spans="1:13" s="20" customFormat="1" ht="16.899999999999999" customHeight="1">
      <c r="A19" s="48">
        <v>14</v>
      </c>
      <c r="B19" s="38" t="s">
        <v>144</v>
      </c>
      <c r="C19" s="38" t="s">
        <v>144</v>
      </c>
      <c r="D19" s="38" t="s">
        <v>205</v>
      </c>
      <c r="E19" s="231">
        <v>130000</v>
      </c>
      <c r="F19" s="332">
        <v>130000</v>
      </c>
      <c r="G19" s="40">
        <f>E19-F19</f>
        <v>0</v>
      </c>
      <c r="H19" s="35" t="s">
        <v>155</v>
      </c>
      <c r="I19" s="36" t="s">
        <v>138</v>
      </c>
      <c r="J19" s="37" t="s">
        <v>12</v>
      </c>
      <c r="K19" s="233">
        <v>12000000</v>
      </c>
      <c r="L19" s="336">
        <v>12000000</v>
      </c>
      <c r="M19" s="40">
        <f t="shared" si="2"/>
        <v>0</v>
      </c>
    </row>
    <row r="20" spans="1:13" s="20" customFormat="1" ht="19.5" customHeight="1">
      <c r="A20" s="48">
        <v>16</v>
      </c>
      <c r="B20" s="38"/>
      <c r="C20" s="38"/>
      <c r="D20" s="38"/>
      <c r="E20" s="39"/>
      <c r="F20" s="332"/>
      <c r="G20" s="40"/>
      <c r="H20" s="35" t="s">
        <v>159</v>
      </c>
      <c r="I20" s="36" t="s">
        <v>129</v>
      </c>
      <c r="J20" s="41" t="s">
        <v>160</v>
      </c>
      <c r="K20" s="233">
        <v>100000000</v>
      </c>
      <c r="L20" s="336">
        <v>100000000</v>
      </c>
      <c r="M20" s="40">
        <f t="shared" si="2"/>
        <v>0</v>
      </c>
    </row>
    <row r="21" spans="1:13" s="20" customFormat="1" ht="19.5" customHeight="1">
      <c r="A21" s="48">
        <v>18</v>
      </c>
      <c r="B21" s="38"/>
      <c r="C21" s="38"/>
      <c r="D21" s="38"/>
      <c r="E21" s="39"/>
      <c r="F21" s="332"/>
      <c r="G21" s="40"/>
      <c r="H21" s="35" t="s">
        <v>159</v>
      </c>
      <c r="I21" s="36" t="s">
        <v>129</v>
      </c>
      <c r="J21" s="41" t="s">
        <v>173</v>
      </c>
      <c r="K21" s="233">
        <v>36000000</v>
      </c>
      <c r="L21" s="336">
        <v>36000000</v>
      </c>
      <c r="M21" s="40">
        <f t="shared" si="2"/>
        <v>0</v>
      </c>
    </row>
    <row r="22" spans="1:13" s="20" customFormat="1" ht="19.5" customHeight="1">
      <c r="A22" s="48">
        <v>20</v>
      </c>
      <c r="B22" s="38"/>
      <c r="C22" s="38"/>
      <c r="D22" s="38"/>
      <c r="E22" s="39"/>
      <c r="F22" s="332"/>
      <c r="G22" s="40"/>
      <c r="H22" s="35" t="s">
        <v>161</v>
      </c>
      <c r="I22" s="36" t="s">
        <v>138</v>
      </c>
      <c r="J22" s="41" t="s">
        <v>162</v>
      </c>
      <c r="K22" s="233">
        <v>2000000</v>
      </c>
      <c r="L22" s="336">
        <v>2000000</v>
      </c>
      <c r="M22" s="40">
        <f t="shared" si="2"/>
        <v>0</v>
      </c>
    </row>
    <row r="23" spans="1:13" s="20" customFormat="1" ht="19.5" customHeight="1">
      <c r="A23" s="48">
        <v>21</v>
      </c>
      <c r="B23" s="38"/>
      <c r="C23" s="38"/>
      <c r="D23" s="38"/>
      <c r="E23" s="39"/>
      <c r="F23" s="332"/>
      <c r="G23" s="40"/>
      <c r="H23" s="35" t="s">
        <v>161</v>
      </c>
      <c r="I23" s="36" t="s">
        <v>138</v>
      </c>
      <c r="J23" s="41" t="s">
        <v>13</v>
      </c>
      <c r="K23" s="233">
        <v>1000000</v>
      </c>
      <c r="L23" s="336">
        <v>1000000</v>
      </c>
      <c r="M23" s="40">
        <f t="shared" si="2"/>
        <v>0</v>
      </c>
    </row>
    <row r="24" spans="1:13" s="20" customFormat="1" ht="19.5" customHeight="1">
      <c r="A24" s="48">
        <v>23</v>
      </c>
      <c r="B24" s="38"/>
      <c r="C24" s="38"/>
      <c r="D24" s="38"/>
      <c r="E24" s="39"/>
      <c r="F24" s="332"/>
      <c r="G24" s="40"/>
      <c r="H24" s="35" t="s">
        <v>161</v>
      </c>
      <c r="I24" s="36" t="s">
        <v>138</v>
      </c>
      <c r="J24" s="41" t="s">
        <v>14</v>
      </c>
      <c r="K24" s="233">
        <v>2400000</v>
      </c>
      <c r="L24" s="336">
        <v>2400000</v>
      </c>
      <c r="M24" s="40">
        <f t="shared" si="2"/>
        <v>0</v>
      </c>
    </row>
    <row r="25" spans="1:13" s="20" customFormat="1" ht="19.5" customHeight="1">
      <c r="A25" s="48">
        <v>24</v>
      </c>
      <c r="B25" s="38"/>
      <c r="C25" s="38"/>
      <c r="D25" s="38"/>
      <c r="E25" s="39"/>
      <c r="F25" s="332"/>
      <c r="G25" s="40"/>
      <c r="H25" s="35" t="s">
        <v>161</v>
      </c>
      <c r="I25" s="42" t="s">
        <v>161</v>
      </c>
      <c r="J25" s="41" t="s">
        <v>174</v>
      </c>
      <c r="K25" s="233">
        <v>18000000</v>
      </c>
      <c r="L25" s="336">
        <v>18000000</v>
      </c>
      <c r="M25" s="40">
        <f t="shared" si="2"/>
        <v>0</v>
      </c>
    </row>
    <row r="26" spans="1:13" s="20" customFormat="1" ht="19.5" customHeight="1">
      <c r="A26" s="48">
        <v>25</v>
      </c>
      <c r="B26" s="38"/>
      <c r="C26" s="38"/>
      <c r="D26" s="38"/>
      <c r="E26" s="39"/>
      <c r="F26" s="332"/>
      <c r="G26" s="40"/>
      <c r="H26" s="35" t="s">
        <v>161</v>
      </c>
      <c r="I26" s="41" t="s">
        <v>163</v>
      </c>
      <c r="J26" s="41" t="s">
        <v>175</v>
      </c>
      <c r="K26" s="233">
        <v>2100000000</v>
      </c>
      <c r="L26" s="336">
        <v>2100000000</v>
      </c>
      <c r="M26" s="40">
        <f t="shared" si="2"/>
        <v>0</v>
      </c>
    </row>
    <row r="27" spans="1:13" s="20" customFormat="1" ht="19.5" customHeight="1">
      <c r="A27" s="48">
        <v>26</v>
      </c>
      <c r="B27" s="38"/>
      <c r="C27" s="38"/>
      <c r="D27" s="38"/>
      <c r="E27" s="39"/>
      <c r="F27" s="332"/>
      <c r="G27" s="40"/>
      <c r="H27" s="35" t="s">
        <v>161</v>
      </c>
      <c r="I27" s="41" t="s">
        <v>164</v>
      </c>
      <c r="J27" s="41" t="s">
        <v>176</v>
      </c>
      <c r="K27" s="233">
        <v>2200000000</v>
      </c>
      <c r="L27" s="336">
        <v>2200000000</v>
      </c>
      <c r="M27" s="40">
        <f t="shared" si="2"/>
        <v>0</v>
      </c>
    </row>
    <row r="28" spans="1:13" s="20" customFormat="1" ht="19.5" customHeight="1">
      <c r="A28" s="48">
        <v>27</v>
      </c>
      <c r="B28" s="38"/>
      <c r="C28" s="38"/>
      <c r="D28" s="42"/>
      <c r="E28" s="39"/>
      <c r="F28" s="332"/>
      <c r="G28" s="40"/>
      <c r="H28" s="35" t="s">
        <v>161</v>
      </c>
      <c r="I28" s="41" t="s">
        <v>165</v>
      </c>
      <c r="J28" s="41" t="s">
        <v>177</v>
      </c>
      <c r="K28" s="233">
        <v>3000000</v>
      </c>
      <c r="L28" s="336">
        <v>3000000</v>
      </c>
      <c r="M28" s="40">
        <f t="shared" si="2"/>
        <v>0</v>
      </c>
    </row>
    <row r="29" spans="1:13" s="20" customFormat="1" ht="19.5" customHeight="1">
      <c r="A29" s="48">
        <v>28</v>
      </c>
      <c r="B29" s="38"/>
      <c r="C29" s="38"/>
      <c r="D29" s="38"/>
      <c r="E29" s="39"/>
      <c r="F29" s="332"/>
      <c r="G29" s="40"/>
      <c r="H29" s="43" t="s">
        <v>166</v>
      </c>
      <c r="I29" s="44" t="s">
        <v>166</v>
      </c>
      <c r="J29" s="45" t="s">
        <v>166</v>
      </c>
      <c r="K29" s="233">
        <v>15000000</v>
      </c>
      <c r="L29" s="336">
        <v>15000000</v>
      </c>
      <c r="M29" s="40">
        <f t="shared" si="2"/>
        <v>0</v>
      </c>
    </row>
    <row r="30" spans="1:13" s="20" customFormat="1" ht="19.5" customHeight="1">
      <c r="A30" s="48">
        <v>29</v>
      </c>
      <c r="B30" s="38"/>
      <c r="C30" s="38"/>
      <c r="D30" s="38"/>
      <c r="E30" s="39"/>
      <c r="F30" s="332"/>
      <c r="G30" s="40"/>
      <c r="H30" s="38" t="s">
        <v>167</v>
      </c>
      <c r="I30" s="42" t="s">
        <v>167</v>
      </c>
      <c r="J30" s="41" t="s">
        <v>168</v>
      </c>
      <c r="K30" s="234">
        <v>0</v>
      </c>
      <c r="L30" s="337">
        <v>0</v>
      </c>
      <c r="M30" s="34">
        <f t="shared" si="2"/>
        <v>0</v>
      </c>
    </row>
    <row r="31" spans="1:13" s="20" customFormat="1" ht="19.5" customHeight="1" thickBot="1">
      <c r="A31" s="48">
        <v>30</v>
      </c>
      <c r="B31" s="38"/>
      <c r="C31" s="38"/>
      <c r="D31" s="38"/>
      <c r="E31" s="39"/>
      <c r="F31" s="332"/>
      <c r="G31" s="40"/>
      <c r="H31" s="208" t="s">
        <v>167</v>
      </c>
      <c r="I31" s="208" t="s">
        <v>167</v>
      </c>
      <c r="J31" s="209" t="s">
        <v>169</v>
      </c>
      <c r="K31" s="235">
        <v>82772410</v>
      </c>
      <c r="L31" s="338">
        <v>82772410</v>
      </c>
      <c r="M31" s="34">
        <f t="shared" si="2"/>
        <v>0</v>
      </c>
    </row>
    <row r="32" spans="1:13" s="11" customFormat="1" ht="30.75" customHeight="1" thickBot="1">
      <c r="A32" s="274" t="s">
        <v>18</v>
      </c>
      <c r="B32" s="275"/>
      <c r="C32" s="275"/>
      <c r="D32" s="276"/>
      <c r="E32" s="27">
        <f>SUM(E6:E31)</f>
        <v>6970692290</v>
      </c>
      <c r="F32" s="333">
        <f>SUM(F6:F31)</f>
        <v>6742039160</v>
      </c>
      <c r="G32" s="28">
        <f>SUM(G6:G31)</f>
        <v>-228653130</v>
      </c>
      <c r="H32" s="275" t="s">
        <v>19</v>
      </c>
      <c r="I32" s="275"/>
      <c r="J32" s="275"/>
      <c r="K32" s="27">
        <f>SUM(K6:K31)</f>
        <v>6970692290</v>
      </c>
      <c r="L32" s="333">
        <f>SUM(L6:L31)</f>
        <v>6742039160</v>
      </c>
      <c r="M32" s="28">
        <f>SUM(M6:M31)</f>
        <v>-228653130</v>
      </c>
    </row>
    <row r="33" spans="2:13">
      <c r="B33" s="14"/>
      <c r="C33" s="14"/>
      <c r="D33" s="14"/>
      <c r="E33" s="12"/>
      <c r="F33" s="12"/>
      <c r="G33" s="15"/>
      <c r="H33" s="14"/>
      <c r="I33" s="25"/>
      <c r="J33" s="25"/>
      <c r="K33" s="16"/>
      <c r="L33" s="16"/>
      <c r="M33" s="15"/>
    </row>
    <row r="34" spans="2:13">
      <c r="B34" s="14"/>
      <c r="C34" s="14"/>
      <c r="D34" s="14"/>
      <c r="E34" s="12"/>
      <c r="F34" s="12"/>
      <c r="G34" s="15"/>
      <c r="H34" s="14"/>
      <c r="I34" s="25"/>
      <c r="J34" s="25"/>
      <c r="K34" s="16"/>
      <c r="L34" s="22"/>
      <c r="M34" s="15"/>
    </row>
    <row r="35" spans="2:13">
      <c r="B35" s="14"/>
      <c r="C35" s="14"/>
      <c r="D35" s="14"/>
      <c r="E35" s="14"/>
      <c r="F35" s="14"/>
      <c r="G35" s="15"/>
      <c r="H35" s="14"/>
      <c r="I35" s="25"/>
      <c r="J35" s="25"/>
      <c r="K35" s="16"/>
      <c r="L35" s="16"/>
      <c r="M35" s="15"/>
    </row>
    <row r="36" spans="2:13">
      <c r="B36" s="14"/>
      <c r="C36" s="14"/>
      <c r="D36" s="14"/>
      <c r="E36" s="14"/>
      <c r="F36" s="14"/>
      <c r="G36" s="15"/>
      <c r="H36" s="14"/>
      <c r="I36" s="25"/>
      <c r="J36" s="25"/>
      <c r="K36" s="16"/>
      <c r="L36" s="16"/>
      <c r="M36" s="15"/>
    </row>
    <row r="37" spans="2:13">
      <c r="B37" s="14"/>
      <c r="C37" s="14"/>
      <c r="D37" s="14"/>
      <c r="E37" s="14"/>
      <c r="F37" s="14"/>
      <c r="G37" s="15"/>
      <c r="H37" s="14"/>
      <c r="I37" s="25"/>
      <c r="J37" s="25"/>
      <c r="K37" s="16"/>
      <c r="L37" s="16"/>
      <c r="M37" s="15"/>
    </row>
    <row r="38" spans="2:13">
      <c r="B38" s="14"/>
      <c r="C38" s="14"/>
      <c r="D38" s="14"/>
      <c r="E38" s="14"/>
      <c r="F38" s="14"/>
      <c r="G38" s="15"/>
      <c r="H38" s="14"/>
      <c r="I38" s="25"/>
      <c r="J38" s="25"/>
      <c r="K38" s="16"/>
      <c r="L38" s="16"/>
      <c r="M38" s="15"/>
    </row>
    <row r="39" spans="2:13">
      <c r="B39" s="14"/>
      <c r="C39" s="14"/>
      <c r="D39" s="14"/>
      <c r="E39" s="14"/>
      <c r="F39" s="14"/>
      <c r="G39" s="15"/>
      <c r="H39" s="14"/>
      <c r="I39" s="25"/>
      <c r="J39" s="25"/>
      <c r="K39" s="16"/>
      <c r="L39" s="16"/>
      <c r="M39" s="15"/>
    </row>
    <row r="40" spans="2:13">
      <c r="B40" s="14"/>
      <c r="C40" s="14"/>
      <c r="D40" s="14"/>
      <c r="E40" s="14"/>
      <c r="F40" s="14"/>
      <c r="G40" s="15"/>
      <c r="H40" s="14"/>
      <c r="I40" s="25"/>
      <c r="J40" s="25"/>
      <c r="K40" s="16"/>
      <c r="L40" s="16"/>
      <c r="M40" s="15"/>
    </row>
    <row r="41" spans="2:13">
      <c r="B41" s="14"/>
      <c r="C41" s="14"/>
      <c r="D41" s="14"/>
      <c r="E41" s="14"/>
      <c r="F41" s="14"/>
      <c r="G41" s="15"/>
      <c r="H41" s="14"/>
      <c r="I41" s="25"/>
      <c r="J41" s="25"/>
      <c r="K41" s="16"/>
      <c r="L41" s="16"/>
      <c r="M41" s="15"/>
    </row>
    <row r="42" spans="2:13">
      <c r="B42" s="14"/>
      <c r="C42" s="14"/>
      <c r="D42" s="14"/>
      <c r="E42" s="14"/>
      <c r="F42" s="14"/>
      <c r="G42" s="15"/>
      <c r="H42" s="14"/>
      <c r="I42" s="25"/>
      <c r="J42" s="25"/>
      <c r="K42" s="16"/>
      <c r="L42" s="16"/>
      <c r="M42" s="15"/>
    </row>
    <row r="43" spans="2:13">
      <c r="B43" s="14"/>
      <c r="C43" s="14"/>
      <c r="D43" s="14"/>
      <c r="E43" s="14"/>
      <c r="F43" s="14"/>
      <c r="G43" s="15"/>
      <c r="H43" s="14"/>
      <c r="I43" s="25"/>
      <c r="J43" s="25"/>
      <c r="K43" s="16"/>
      <c r="L43" s="16"/>
      <c r="M43" s="15"/>
    </row>
    <row r="44" spans="2:13">
      <c r="B44" s="14"/>
      <c r="C44" s="14"/>
      <c r="D44" s="14"/>
      <c r="E44" s="14"/>
      <c r="F44" s="14"/>
      <c r="G44" s="15"/>
      <c r="H44" s="14"/>
      <c r="I44" s="25"/>
      <c r="J44" s="25"/>
      <c r="K44" s="16"/>
      <c r="L44" s="16"/>
      <c r="M44" s="15"/>
    </row>
    <row r="45" spans="2:13">
      <c r="B45" s="14"/>
      <c r="C45" s="14"/>
      <c r="D45" s="14"/>
      <c r="E45" s="14"/>
      <c r="F45" s="14"/>
      <c r="G45" s="15"/>
      <c r="H45" s="14"/>
      <c r="I45" s="25"/>
      <c r="J45" s="25"/>
      <c r="K45" s="16"/>
      <c r="L45" s="16"/>
      <c r="M45" s="15"/>
    </row>
    <row r="46" spans="2:13">
      <c r="B46" s="14"/>
      <c r="C46" s="14"/>
      <c r="D46" s="14"/>
      <c r="E46" s="14"/>
      <c r="F46" s="14"/>
      <c r="G46" s="15"/>
      <c r="H46" s="14"/>
      <c r="I46" s="25"/>
      <c r="J46" s="25"/>
      <c r="K46" s="16"/>
      <c r="L46" s="16"/>
      <c r="M46" s="15"/>
    </row>
    <row r="47" spans="2:13">
      <c r="B47" s="14"/>
      <c r="C47" s="14"/>
      <c r="D47" s="14"/>
      <c r="E47" s="14"/>
      <c r="F47" s="14"/>
      <c r="G47" s="15"/>
      <c r="H47" s="14"/>
      <c r="I47" s="25"/>
      <c r="J47" s="25"/>
      <c r="K47" s="16"/>
      <c r="L47" s="16"/>
      <c r="M47" s="15"/>
    </row>
    <row r="48" spans="2:13">
      <c r="B48" s="14"/>
      <c r="C48" s="14"/>
      <c r="D48" s="14"/>
      <c r="E48" s="14"/>
      <c r="F48" s="14"/>
      <c r="G48" s="15"/>
      <c r="H48" s="14"/>
      <c r="I48" s="25"/>
      <c r="J48" s="25"/>
      <c r="K48" s="16"/>
      <c r="L48" s="16"/>
      <c r="M48" s="15"/>
    </row>
    <row r="49" spans="2:13">
      <c r="B49" s="14"/>
      <c r="C49" s="14"/>
      <c r="D49" s="14"/>
      <c r="E49" s="14"/>
      <c r="F49" s="14"/>
      <c r="G49" s="15"/>
      <c r="H49" s="14"/>
      <c r="I49" s="25"/>
      <c r="J49" s="25"/>
      <c r="K49" s="16"/>
      <c r="L49" s="16"/>
      <c r="M49" s="15"/>
    </row>
    <row r="50" spans="2:13">
      <c r="B50" s="14"/>
      <c r="C50" s="14"/>
      <c r="D50" s="14"/>
      <c r="E50" s="14"/>
      <c r="F50" s="14"/>
      <c r="G50" s="15"/>
      <c r="H50" s="14"/>
      <c r="I50" s="25"/>
      <c r="J50" s="25"/>
      <c r="K50" s="16"/>
      <c r="L50" s="16"/>
      <c r="M50" s="15"/>
    </row>
    <row r="51" spans="2:13">
      <c r="B51" s="14"/>
      <c r="C51" s="14"/>
      <c r="D51" s="14"/>
      <c r="E51" s="14"/>
      <c r="F51" s="14"/>
      <c r="G51" s="15"/>
      <c r="H51" s="14"/>
      <c r="I51" s="25"/>
      <c r="J51" s="25"/>
      <c r="K51" s="16"/>
      <c r="L51" s="16"/>
      <c r="M51" s="15"/>
    </row>
    <row r="52" spans="2:13">
      <c r="B52" s="14"/>
      <c r="C52" s="14"/>
      <c r="D52" s="14"/>
      <c r="E52" s="14"/>
      <c r="F52" s="14"/>
      <c r="G52" s="15"/>
      <c r="H52" s="14"/>
      <c r="I52" s="25"/>
      <c r="J52" s="25"/>
      <c r="K52" s="16"/>
      <c r="L52" s="16"/>
      <c r="M52" s="15"/>
    </row>
    <row r="53" spans="2:13">
      <c r="B53" s="14"/>
      <c r="C53" s="14"/>
      <c r="D53" s="14"/>
      <c r="E53" s="14"/>
      <c r="F53" s="14"/>
      <c r="G53" s="15"/>
      <c r="H53" s="14"/>
      <c r="I53" s="25"/>
      <c r="J53" s="25"/>
      <c r="K53" s="16"/>
      <c r="L53" s="16"/>
      <c r="M53" s="15"/>
    </row>
    <row r="54" spans="2:13">
      <c r="B54" s="14"/>
      <c r="C54" s="14"/>
      <c r="D54" s="14"/>
      <c r="E54" s="14"/>
      <c r="F54" s="14"/>
      <c r="G54" s="15"/>
      <c r="H54" s="14"/>
      <c r="I54" s="25"/>
      <c r="J54" s="25"/>
      <c r="K54" s="16"/>
      <c r="L54" s="16"/>
      <c r="M54" s="15"/>
    </row>
    <row r="55" spans="2:13">
      <c r="B55" s="14"/>
      <c r="C55" s="14"/>
      <c r="D55" s="14"/>
      <c r="E55" s="14"/>
      <c r="F55" s="14"/>
      <c r="G55" s="15"/>
      <c r="H55" s="14"/>
      <c r="I55" s="25"/>
      <c r="J55" s="25"/>
      <c r="K55" s="16"/>
      <c r="L55" s="16"/>
      <c r="M55" s="15"/>
    </row>
    <row r="56" spans="2:13">
      <c r="B56" s="14"/>
      <c r="C56" s="14"/>
      <c r="D56" s="14"/>
      <c r="E56" s="14"/>
      <c r="F56" s="14"/>
      <c r="G56" s="15"/>
      <c r="H56" s="14"/>
      <c r="I56" s="25"/>
      <c r="J56" s="25"/>
      <c r="K56" s="16"/>
      <c r="L56" s="16"/>
      <c r="M56" s="15"/>
    </row>
    <row r="57" spans="2:13">
      <c r="B57" s="14"/>
      <c r="C57" s="14"/>
      <c r="D57" s="14"/>
      <c r="E57" s="14"/>
      <c r="F57" s="14"/>
      <c r="G57" s="15"/>
      <c r="H57" s="14"/>
      <c r="I57" s="25"/>
      <c r="J57" s="25"/>
      <c r="K57" s="16"/>
      <c r="L57" s="16"/>
      <c r="M57" s="15"/>
    </row>
    <row r="58" spans="2:13">
      <c r="B58" s="14"/>
      <c r="C58" s="14"/>
      <c r="D58" s="14"/>
      <c r="E58" s="14"/>
      <c r="F58" s="14"/>
      <c r="G58" s="15"/>
      <c r="H58" s="14"/>
      <c r="I58" s="25"/>
      <c r="J58" s="25"/>
      <c r="K58" s="16"/>
      <c r="L58" s="16"/>
      <c r="M58" s="15"/>
    </row>
    <row r="59" spans="2:13">
      <c r="B59" s="14"/>
      <c r="C59" s="14"/>
      <c r="D59" s="14"/>
      <c r="E59" s="14"/>
      <c r="F59" s="14"/>
      <c r="G59" s="15"/>
      <c r="H59" s="14"/>
      <c r="I59" s="25"/>
      <c r="J59" s="25"/>
      <c r="K59" s="16"/>
      <c r="L59" s="16"/>
      <c r="M59" s="15"/>
    </row>
    <row r="60" spans="2:13">
      <c r="B60" s="14"/>
      <c r="C60" s="14"/>
      <c r="D60" s="14"/>
      <c r="E60" s="14"/>
      <c r="F60" s="14"/>
      <c r="G60" s="15"/>
      <c r="H60" s="14"/>
      <c r="I60" s="25"/>
      <c r="J60" s="25"/>
      <c r="K60" s="16"/>
      <c r="L60" s="16"/>
      <c r="M60" s="15"/>
    </row>
    <row r="61" spans="2:13">
      <c r="B61" s="14"/>
      <c r="C61" s="14"/>
      <c r="D61" s="14"/>
      <c r="E61" s="14"/>
      <c r="F61" s="14"/>
      <c r="G61" s="15"/>
      <c r="H61" s="14"/>
      <c r="I61" s="25"/>
      <c r="J61" s="25"/>
      <c r="K61" s="16"/>
      <c r="L61" s="16"/>
      <c r="M61" s="15"/>
    </row>
    <row r="62" spans="2:13">
      <c r="B62" s="14"/>
      <c r="C62" s="14"/>
      <c r="D62" s="14"/>
      <c r="E62" s="14"/>
      <c r="F62" s="14"/>
      <c r="G62" s="15"/>
      <c r="H62" s="14"/>
      <c r="I62" s="25"/>
      <c r="J62" s="25"/>
      <c r="K62" s="16"/>
      <c r="L62" s="16"/>
      <c r="M62" s="15"/>
    </row>
    <row r="63" spans="2:13">
      <c r="B63" s="14"/>
      <c r="C63" s="14"/>
      <c r="D63" s="14"/>
      <c r="E63" s="14"/>
      <c r="F63" s="14"/>
      <c r="G63" s="15"/>
      <c r="H63" s="14"/>
      <c r="I63" s="25"/>
      <c r="J63" s="25"/>
      <c r="K63" s="16"/>
      <c r="L63" s="16"/>
      <c r="M63" s="15"/>
    </row>
    <row r="64" spans="2:13">
      <c r="B64" s="14"/>
      <c r="C64" s="14"/>
      <c r="D64" s="14"/>
      <c r="E64" s="14"/>
      <c r="F64" s="14"/>
      <c r="G64" s="15"/>
      <c r="H64" s="14"/>
      <c r="I64" s="25"/>
      <c r="J64" s="25"/>
      <c r="K64" s="16"/>
      <c r="L64" s="16"/>
      <c r="M64" s="15"/>
    </row>
    <row r="65" spans="2:13">
      <c r="B65" s="14"/>
      <c r="C65" s="14"/>
      <c r="D65" s="14"/>
      <c r="E65" s="14"/>
      <c r="F65" s="14"/>
      <c r="G65" s="15"/>
      <c r="H65" s="14"/>
      <c r="I65" s="25"/>
      <c r="J65" s="25"/>
      <c r="K65" s="16"/>
      <c r="L65" s="16"/>
      <c r="M65" s="15"/>
    </row>
    <row r="66" spans="2:13">
      <c r="B66" s="14"/>
      <c r="C66" s="14"/>
      <c r="D66" s="14"/>
      <c r="E66" s="14"/>
      <c r="F66" s="14"/>
      <c r="G66" s="15"/>
      <c r="H66" s="14"/>
      <c r="I66" s="25"/>
      <c r="J66" s="25"/>
      <c r="K66" s="16"/>
      <c r="L66" s="16"/>
      <c r="M66" s="15"/>
    </row>
    <row r="67" spans="2:13">
      <c r="B67" s="14"/>
      <c r="C67" s="14"/>
      <c r="D67" s="14"/>
      <c r="E67" s="14"/>
      <c r="F67" s="14"/>
      <c r="G67" s="15"/>
      <c r="H67" s="14"/>
      <c r="I67" s="25"/>
      <c r="J67" s="25"/>
      <c r="K67" s="16"/>
      <c r="L67" s="16"/>
      <c r="M67" s="15"/>
    </row>
    <row r="68" spans="2:13">
      <c r="B68" s="14"/>
      <c r="C68" s="14"/>
      <c r="D68" s="14"/>
      <c r="E68" s="14"/>
      <c r="F68" s="14"/>
      <c r="G68" s="15"/>
      <c r="H68" s="14"/>
      <c r="I68" s="25"/>
      <c r="J68" s="25"/>
      <c r="K68" s="16"/>
      <c r="L68" s="16"/>
      <c r="M68" s="15"/>
    </row>
    <row r="69" spans="2:13">
      <c r="B69" s="14"/>
      <c r="C69" s="14"/>
      <c r="D69" s="14"/>
      <c r="E69" s="14"/>
      <c r="F69" s="14"/>
      <c r="G69" s="15"/>
      <c r="H69" s="14"/>
      <c r="I69" s="25"/>
      <c r="J69" s="25"/>
      <c r="K69" s="16"/>
      <c r="L69" s="16"/>
      <c r="M69" s="15"/>
    </row>
    <row r="70" spans="2:13">
      <c r="B70" s="14"/>
      <c r="C70" s="14"/>
      <c r="D70" s="14"/>
      <c r="E70" s="14"/>
      <c r="F70" s="14"/>
      <c r="G70" s="15"/>
      <c r="H70" s="14"/>
      <c r="I70" s="25"/>
      <c r="J70" s="25"/>
      <c r="K70" s="16"/>
      <c r="L70" s="16"/>
      <c r="M70" s="15"/>
    </row>
    <row r="71" spans="2:13">
      <c r="B71" s="14"/>
      <c r="C71" s="14"/>
      <c r="D71" s="14"/>
      <c r="E71" s="14"/>
      <c r="F71" s="14"/>
      <c r="G71" s="15"/>
      <c r="H71" s="14"/>
      <c r="I71" s="25"/>
      <c r="J71" s="25"/>
      <c r="K71" s="16"/>
      <c r="L71" s="16"/>
      <c r="M71" s="15"/>
    </row>
    <row r="72" spans="2:13">
      <c r="B72" s="14"/>
      <c r="C72" s="14"/>
      <c r="D72" s="14"/>
      <c r="E72" s="14"/>
      <c r="F72" s="14"/>
      <c r="G72" s="15"/>
      <c r="H72" s="14"/>
      <c r="I72" s="25"/>
      <c r="J72" s="25"/>
      <c r="K72" s="16"/>
      <c r="L72" s="16"/>
      <c r="M72" s="15"/>
    </row>
    <row r="73" spans="2:13">
      <c r="B73" s="14"/>
      <c r="C73" s="14"/>
      <c r="D73" s="14"/>
      <c r="E73" s="14"/>
      <c r="F73" s="14"/>
      <c r="G73" s="15"/>
      <c r="H73" s="14"/>
      <c r="I73" s="25"/>
      <c r="J73" s="25"/>
      <c r="K73" s="16"/>
      <c r="L73" s="16"/>
      <c r="M73" s="15"/>
    </row>
    <row r="74" spans="2:13">
      <c r="B74" s="14"/>
      <c r="C74" s="14"/>
      <c r="D74" s="14"/>
      <c r="E74" s="14"/>
      <c r="F74" s="14"/>
      <c r="G74" s="15"/>
      <c r="H74" s="14"/>
      <c r="I74" s="25"/>
      <c r="J74" s="25"/>
      <c r="K74" s="16"/>
      <c r="L74" s="16"/>
      <c r="M74" s="15"/>
    </row>
    <row r="75" spans="2:13">
      <c r="B75" s="14"/>
      <c r="C75" s="14"/>
      <c r="D75" s="14"/>
      <c r="E75" s="14"/>
      <c r="F75" s="14"/>
      <c r="G75" s="15"/>
      <c r="H75" s="14"/>
      <c r="I75" s="25"/>
      <c r="J75" s="25"/>
      <c r="K75" s="16"/>
      <c r="L75" s="16"/>
      <c r="M75" s="15"/>
    </row>
    <row r="76" spans="2:13">
      <c r="B76" s="14"/>
      <c r="C76" s="14"/>
      <c r="D76" s="14"/>
      <c r="E76" s="14"/>
      <c r="F76" s="14"/>
      <c r="G76" s="15"/>
      <c r="H76" s="14"/>
      <c r="I76" s="25"/>
      <c r="J76" s="25"/>
      <c r="K76" s="16"/>
      <c r="L76" s="16"/>
      <c r="M76" s="15"/>
    </row>
    <row r="77" spans="2:13">
      <c r="B77" s="14"/>
      <c r="C77" s="14"/>
      <c r="D77" s="14"/>
      <c r="E77" s="14"/>
      <c r="F77" s="14"/>
      <c r="G77" s="15"/>
      <c r="H77" s="14"/>
      <c r="I77" s="25"/>
      <c r="J77" s="25"/>
      <c r="K77" s="16"/>
      <c r="L77" s="16"/>
      <c r="M77" s="15"/>
    </row>
    <row r="78" spans="2:13">
      <c r="B78" s="14"/>
      <c r="C78" s="14"/>
      <c r="D78" s="14"/>
      <c r="E78" s="14"/>
      <c r="F78" s="14"/>
      <c r="G78" s="15"/>
      <c r="H78" s="14"/>
      <c r="I78" s="25"/>
      <c r="J78" s="25"/>
      <c r="K78" s="16"/>
      <c r="L78" s="16"/>
      <c r="M78" s="15"/>
    </row>
    <row r="79" spans="2:13">
      <c r="B79" s="14"/>
      <c r="C79" s="14"/>
      <c r="D79" s="14"/>
      <c r="E79" s="14"/>
      <c r="F79" s="14"/>
      <c r="G79" s="15"/>
      <c r="H79" s="14"/>
      <c r="I79" s="25"/>
      <c r="J79" s="25"/>
      <c r="K79" s="16"/>
      <c r="L79" s="16"/>
      <c r="M79" s="15"/>
    </row>
    <row r="80" spans="2:13">
      <c r="B80" s="14"/>
      <c r="C80" s="14"/>
      <c r="D80" s="14"/>
      <c r="E80" s="14"/>
      <c r="F80" s="14"/>
      <c r="G80" s="15"/>
      <c r="H80" s="14"/>
      <c r="I80" s="25"/>
      <c r="J80" s="25"/>
      <c r="K80" s="16"/>
      <c r="L80" s="16"/>
      <c r="M80" s="15"/>
    </row>
    <row r="81" spans="2:13">
      <c r="B81" s="14"/>
      <c r="C81" s="14"/>
      <c r="D81" s="14"/>
      <c r="E81" s="14"/>
      <c r="F81" s="14"/>
      <c r="G81" s="15"/>
      <c r="H81" s="14"/>
      <c r="I81" s="25"/>
      <c r="J81" s="25"/>
      <c r="K81" s="16"/>
      <c r="L81" s="16"/>
      <c r="M81" s="15"/>
    </row>
    <row r="82" spans="2:13">
      <c r="B82" s="14"/>
      <c r="C82" s="14"/>
      <c r="D82" s="14"/>
      <c r="E82" s="14"/>
      <c r="F82" s="14"/>
      <c r="G82" s="15"/>
      <c r="H82" s="14"/>
      <c r="I82" s="25"/>
      <c r="J82" s="25"/>
      <c r="K82" s="16"/>
      <c r="L82" s="16"/>
      <c r="M82" s="15"/>
    </row>
    <row r="83" spans="2:13">
      <c r="B83" s="14"/>
      <c r="C83" s="14"/>
      <c r="D83" s="14"/>
      <c r="E83" s="14"/>
      <c r="F83" s="14"/>
      <c r="G83" s="15"/>
      <c r="H83" s="14"/>
      <c r="I83" s="25"/>
      <c r="J83" s="25"/>
      <c r="K83" s="16"/>
      <c r="L83" s="16"/>
      <c r="M83" s="15"/>
    </row>
    <row r="84" spans="2:13">
      <c r="B84" s="14"/>
      <c r="C84" s="14"/>
      <c r="D84" s="14"/>
      <c r="E84" s="14"/>
      <c r="F84" s="14"/>
      <c r="G84" s="15"/>
      <c r="H84" s="14"/>
      <c r="I84" s="25"/>
      <c r="J84" s="25"/>
      <c r="K84" s="16"/>
      <c r="L84" s="16"/>
      <c r="M84" s="15"/>
    </row>
    <row r="85" spans="2:13">
      <c r="B85" s="14"/>
      <c r="C85" s="14"/>
      <c r="D85" s="14"/>
      <c r="E85" s="14"/>
      <c r="F85" s="14"/>
      <c r="G85" s="15"/>
      <c r="H85" s="14"/>
      <c r="I85" s="25"/>
      <c r="J85" s="25"/>
      <c r="K85" s="16"/>
      <c r="L85" s="16"/>
      <c r="M85" s="15"/>
    </row>
    <row r="86" spans="2:13">
      <c r="B86" s="14"/>
      <c r="C86" s="14"/>
      <c r="D86" s="14"/>
      <c r="E86" s="14"/>
      <c r="F86" s="14"/>
      <c r="G86" s="15"/>
      <c r="H86" s="14"/>
      <c r="I86" s="25"/>
      <c r="J86" s="25"/>
      <c r="K86" s="16"/>
      <c r="L86" s="16"/>
      <c r="M86" s="15"/>
    </row>
    <row r="87" spans="2:13">
      <c r="B87" s="14"/>
      <c r="C87" s="14"/>
      <c r="D87" s="14"/>
      <c r="E87" s="14"/>
      <c r="F87" s="14"/>
      <c r="G87" s="15"/>
      <c r="H87" s="14"/>
      <c r="I87" s="25"/>
      <c r="J87" s="25"/>
      <c r="K87" s="16"/>
      <c r="L87" s="16"/>
      <c r="M87" s="15"/>
    </row>
    <row r="88" spans="2:13">
      <c r="B88" s="14"/>
      <c r="C88" s="14"/>
      <c r="D88" s="14"/>
      <c r="E88" s="14"/>
      <c r="F88" s="14"/>
      <c r="G88" s="15"/>
      <c r="H88" s="14"/>
      <c r="I88" s="25"/>
      <c r="J88" s="25"/>
      <c r="K88" s="16"/>
      <c r="L88" s="16"/>
      <c r="M88" s="15"/>
    </row>
    <row r="89" spans="2:13">
      <c r="B89" s="14"/>
      <c r="C89" s="14"/>
      <c r="D89" s="14"/>
      <c r="E89" s="14"/>
      <c r="F89" s="14"/>
      <c r="G89" s="15"/>
      <c r="H89" s="14"/>
      <c r="I89" s="25"/>
      <c r="J89" s="25"/>
      <c r="K89" s="16"/>
      <c r="L89" s="16"/>
      <c r="M89" s="15"/>
    </row>
    <row r="90" spans="2:13">
      <c r="B90" s="14"/>
      <c r="C90" s="14"/>
      <c r="D90" s="14"/>
      <c r="E90" s="14"/>
      <c r="F90" s="14"/>
      <c r="G90" s="15"/>
      <c r="H90" s="14"/>
      <c r="I90" s="25"/>
      <c r="J90" s="25"/>
      <c r="K90" s="16"/>
      <c r="L90" s="16"/>
      <c r="M90" s="15"/>
    </row>
    <row r="91" spans="2:13">
      <c r="B91" s="14"/>
      <c r="C91" s="14"/>
      <c r="D91" s="14"/>
      <c r="E91" s="14"/>
      <c r="F91" s="14"/>
      <c r="G91" s="15"/>
      <c r="H91" s="14"/>
      <c r="I91" s="25"/>
      <c r="J91" s="25"/>
      <c r="K91" s="16"/>
      <c r="L91" s="16"/>
      <c r="M91" s="15"/>
    </row>
    <row r="92" spans="2:13">
      <c r="B92" s="14"/>
      <c r="C92" s="14"/>
      <c r="D92" s="14"/>
      <c r="E92" s="14"/>
      <c r="F92" s="14"/>
      <c r="G92" s="15"/>
      <c r="H92" s="14"/>
      <c r="I92" s="25"/>
      <c r="J92" s="25"/>
      <c r="K92" s="16"/>
      <c r="L92" s="16"/>
      <c r="M92" s="15"/>
    </row>
    <row r="93" spans="2:13">
      <c r="B93" s="14"/>
      <c r="C93" s="14"/>
      <c r="D93" s="14"/>
      <c r="E93" s="14"/>
      <c r="F93" s="14"/>
      <c r="G93" s="15"/>
      <c r="H93" s="14"/>
      <c r="I93" s="25"/>
      <c r="J93" s="25"/>
      <c r="K93" s="16"/>
      <c r="L93" s="16"/>
      <c r="M93" s="15"/>
    </row>
    <row r="94" spans="2:13">
      <c r="B94" s="14"/>
      <c r="C94" s="14"/>
      <c r="D94" s="14"/>
      <c r="E94" s="14"/>
      <c r="F94" s="14"/>
      <c r="G94" s="15"/>
      <c r="H94" s="14"/>
      <c r="I94" s="25"/>
      <c r="J94" s="25"/>
      <c r="K94" s="16"/>
      <c r="L94" s="16"/>
      <c r="M94" s="15"/>
    </row>
    <row r="95" spans="2:13">
      <c r="B95" s="14"/>
      <c r="C95" s="14"/>
      <c r="D95" s="14"/>
      <c r="E95" s="14"/>
      <c r="F95" s="14"/>
      <c r="G95" s="15"/>
      <c r="H95" s="14"/>
      <c r="I95" s="25"/>
      <c r="J95" s="25"/>
      <c r="K95" s="16"/>
      <c r="L95" s="16"/>
      <c r="M95" s="15"/>
    </row>
    <row r="96" spans="2:13">
      <c r="B96" s="14"/>
      <c r="C96" s="14"/>
      <c r="D96" s="14"/>
      <c r="E96" s="14"/>
      <c r="F96" s="14"/>
      <c r="G96" s="15"/>
      <c r="H96" s="14"/>
      <c r="I96" s="25"/>
      <c r="J96" s="25"/>
      <c r="K96" s="16"/>
      <c r="L96" s="16"/>
      <c r="M96" s="15"/>
    </row>
    <row r="97" spans="2:13">
      <c r="B97" s="14"/>
      <c r="C97" s="14"/>
      <c r="D97" s="14"/>
      <c r="E97" s="14"/>
      <c r="F97" s="14"/>
      <c r="G97" s="15"/>
      <c r="H97" s="14"/>
      <c r="I97" s="25"/>
      <c r="J97" s="25"/>
      <c r="K97" s="16"/>
      <c r="L97" s="16"/>
      <c r="M97" s="15"/>
    </row>
    <row r="98" spans="2:13">
      <c r="B98" s="14"/>
      <c r="C98" s="14"/>
      <c r="D98" s="14"/>
      <c r="E98" s="14"/>
      <c r="F98" s="14"/>
      <c r="G98" s="15"/>
      <c r="H98" s="14"/>
      <c r="I98" s="25"/>
      <c r="J98" s="25"/>
      <c r="K98" s="16"/>
      <c r="L98" s="16"/>
      <c r="M98" s="15"/>
    </row>
    <row r="99" spans="2:13">
      <c r="B99" s="14"/>
      <c r="C99" s="14"/>
      <c r="D99" s="14"/>
      <c r="E99" s="14"/>
      <c r="F99" s="14"/>
      <c r="G99" s="15"/>
      <c r="H99" s="14"/>
      <c r="I99" s="25"/>
      <c r="J99" s="25"/>
      <c r="K99" s="16"/>
      <c r="L99" s="16"/>
      <c r="M99" s="15"/>
    </row>
    <row r="100" spans="2:13">
      <c r="B100" s="14"/>
      <c r="C100" s="14"/>
      <c r="D100" s="14"/>
      <c r="E100" s="14"/>
      <c r="F100" s="14"/>
      <c r="G100" s="15"/>
      <c r="H100" s="14"/>
      <c r="I100" s="25"/>
      <c r="J100" s="25"/>
      <c r="K100" s="16"/>
      <c r="L100" s="16"/>
      <c r="M100" s="15"/>
    </row>
    <row r="101" spans="2:13">
      <c r="B101" s="14"/>
      <c r="C101" s="14"/>
      <c r="D101" s="14"/>
      <c r="E101" s="14"/>
      <c r="F101" s="14"/>
      <c r="G101" s="15"/>
      <c r="H101" s="14"/>
      <c r="I101" s="25"/>
      <c r="J101" s="25"/>
      <c r="K101" s="16"/>
      <c r="L101" s="16"/>
      <c r="M101" s="15"/>
    </row>
    <row r="102" spans="2:13">
      <c r="B102" s="14"/>
      <c r="C102" s="14"/>
      <c r="D102" s="14"/>
      <c r="E102" s="14"/>
      <c r="F102" s="14"/>
      <c r="G102" s="15"/>
      <c r="H102" s="14"/>
      <c r="I102" s="25"/>
      <c r="J102" s="25"/>
      <c r="K102" s="16"/>
      <c r="L102" s="16"/>
      <c r="M102" s="15"/>
    </row>
    <row r="103" spans="2:13">
      <c r="B103" s="14"/>
      <c r="C103" s="14"/>
      <c r="D103" s="14"/>
      <c r="E103" s="14"/>
      <c r="F103" s="14"/>
      <c r="G103" s="15"/>
      <c r="H103" s="14"/>
      <c r="I103" s="25"/>
      <c r="J103" s="25"/>
      <c r="K103" s="16"/>
      <c r="L103" s="16"/>
      <c r="M103" s="15"/>
    </row>
    <row r="104" spans="2:13">
      <c r="B104" s="14"/>
      <c r="C104" s="14"/>
      <c r="D104" s="14"/>
      <c r="E104" s="14"/>
      <c r="F104" s="14"/>
      <c r="G104" s="15"/>
      <c r="H104" s="14"/>
      <c r="I104" s="25"/>
      <c r="J104" s="25"/>
      <c r="K104" s="16"/>
      <c r="L104" s="16"/>
      <c r="M104" s="15"/>
    </row>
    <row r="105" spans="2:13">
      <c r="B105" s="14"/>
      <c r="C105" s="14"/>
      <c r="D105" s="14"/>
      <c r="E105" s="14"/>
      <c r="F105" s="14"/>
      <c r="G105" s="15"/>
      <c r="H105" s="14"/>
      <c r="I105" s="25"/>
      <c r="J105" s="25"/>
      <c r="K105" s="16"/>
      <c r="L105" s="16"/>
      <c r="M105" s="15"/>
    </row>
    <row r="106" spans="2:13">
      <c r="B106" s="14"/>
      <c r="C106" s="14"/>
      <c r="D106" s="14"/>
      <c r="E106" s="14"/>
      <c r="F106" s="14"/>
      <c r="G106" s="15"/>
      <c r="H106" s="14"/>
      <c r="I106" s="25"/>
      <c r="J106" s="25"/>
      <c r="K106" s="16"/>
      <c r="L106" s="16"/>
      <c r="M106" s="15"/>
    </row>
    <row r="107" spans="2:13">
      <c r="B107" s="14"/>
      <c r="C107" s="14"/>
      <c r="D107" s="14"/>
      <c r="E107" s="14"/>
      <c r="F107" s="14"/>
      <c r="G107" s="15"/>
      <c r="H107" s="14"/>
      <c r="I107" s="25"/>
      <c r="J107" s="25"/>
      <c r="K107" s="16"/>
      <c r="L107" s="16"/>
      <c r="M107" s="15"/>
    </row>
    <row r="108" spans="2:13">
      <c r="B108" s="14"/>
      <c r="C108" s="14"/>
      <c r="D108" s="14"/>
      <c r="E108" s="14"/>
      <c r="F108" s="14"/>
      <c r="G108" s="15"/>
      <c r="H108" s="14"/>
      <c r="I108" s="25"/>
      <c r="J108" s="25"/>
      <c r="K108" s="16"/>
      <c r="L108" s="16"/>
      <c r="M108" s="15"/>
    </row>
    <row r="109" spans="2:13">
      <c r="B109" s="14"/>
      <c r="C109" s="14"/>
      <c r="D109" s="14"/>
      <c r="E109" s="14"/>
      <c r="F109" s="14"/>
      <c r="G109" s="15"/>
      <c r="H109" s="14"/>
      <c r="I109" s="25"/>
      <c r="J109" s="25"/>
      <c r="K109" s="16"/>
      <c r="L109" s="16"/>
      <c r="M109" s="15"/>
    </row>
    <row r="110" spans="2:13">
      <c r="B110" s="14"/>
      <c r="C110" s="14"/>
      <c r="D110" s="14"/>
      <c r="E110" s="14"/>
      <c r="F110" s="14"/>
      <c r="G110" s="15"/>
      <c r="H110" s="14"/>
      <c r="I110" s="25"/>
      <c r="J110" s="25"/>
      <c r="K110" s="16"/>
      <c r="L110" s="16"/>
      <c r="M110" s="15"/>
    </row>
    <row r="111" spans="2:13">
      <c r="B111" s="14"/>
      <c r="C111" s="14"/>
      <c r="D111" s="14"/>
      <c r="E111" s="14"/>
      <c r="F111" s="14"/>
      <c r="G111" s="15"/>
      <c r="H111" s="14"/>
      <c r="I111" s="25"/>
      <c r="J111" s="25"/>
      <c r="K111" s="16"/>
      <c r="L111" s="16"/>
      <c r="M111" s="15"/>
    </row>
    <row r="112" spans="2:13">
      <c r="B112" s="14"/>
      <c r="C112" s="14"/>
      <c r="D112" s="14"/>
      <c r="E112" s="14"/>
      <c r="F112" s="14"/>
      <c r="G112" s="15"/>
      <c r="H112" s="14"/>
      <c r="I112" s="25"/>
      <c r="J112" s="25"/>
      <c r="K112" s="16"/>
      <c r="L112" s="16"/>
      <c r="M112" s="15"/>
    </row>
    <row r="113" spans="2:13">
      <c r="B113" s="14"/>
      <c r="C113" s="14"/>
      <c r="D113" s="14"/>
      <c r="E113" s="14"/>
      <c r="F113" s="14"/>
      <c r="G113" s="15"/>
      <c r="H113" s="14"/>
      <c r="I113" s="25"/>
      <c r="J113" s="25"/>
      <c r="K113" s="16"/>
      <c r="L113" s="16"/>
      <c r="M113" s="15"/>
    </row>
    <row r="114" spans="2:13">
      <c r="B114" s="14"/>
      <c r="C114" s="14"/>
      <c r="D114" s="14"/>
      <c r="E114" s="14"/>
      <c r="F114" s="14"/>
      <c r="G114" s="15"/>
      <c r="H114" s="14"/>
      <c r="I114" s="25"/>
      <c r="J114" s="25"/>
      <c r="K114" s="16"/>
      <c r="L114" s="16"/>
      <c r="M114" s="15"/>
    </row>
    <row r="115" spans="2:13">
      <c r="B115" s="14"/>
      <c r="C115" s="14"/>
      <c r="D115" s="14"/>
      <c r="E115" s="14"/>
      <c r="F115" s="14"/>
      <c r="G115" s="15"/>
      <c r="H115" s="14"/>
      <c r="I115" s="25"/>
      <c r="J115" s="25"/>
      <c r="K115" s="16"/>
      <c r="L115" s="16"/>
      <c r="M115" s="15"/>
    </row>
    <row r="116" spans="2:13">
      <c r="B116" s="14"/>
      <c r="C116" s="14"/>
      <c r="D116" s="14"/>
      <c r="E116" s="14"/>
      <c r="F116" s="14"/>
      <c r="G116" s="15"/>
      <c r="H116" s="14"/>
      <c r="I116" s="25"/>
      <c r="J116" s="25"/>
      <c r="K116" s="16"/>
      <c r="L116" s="16"/>
      <c r="M116" s="15"/>
    </row>
    <row r="117" spans="2:13">
      <c r="B117" s="14"/>
      <c r="C117" s="14"/>
      <c r="D117" s="14"/>
      <c r="E117" s="14"/>
      <c r="F117" s="14"/>
      <c r="G117" s="15"/>
      <c r="H117" s="14"/>
      <c r="I117" s="25"/>
      <c r="J117" s="25"/>
      <c r="K117" s="16"/>
      <c r="L117" s="16"/>
      <c r="M117" s="15"/>
    </row>
    <row r="118" spans="2:13">
      <c r="B118" s="14"/>
      <c r="C118" s="14"/>
      <c r="D118" s="14"/>
      <c r="E118" s="14"/>
      <c r="F118" s="14"/>
      <c r="G118" s="15"/>
      <c r="H118" s="14"/>
      <c r="I118" s="25"/>
      <c r="J118" s="25"/>
      <c r="K118" s="16"/>
      <c r="L118" s="16"/>
      <c r="M118" s="15"/>
    </row>
    <row r="119" spans="2:13">
      <c r="B119" s="14"/>
      <c r="C119" s="14"/>
      <c r="D119" s="14"/>
      <c r="E119" s="14"/>
      <c r="F119" s="14"/>
      <c r="G119" s="15"/>
      <c r="H119" s="14"/>
      <c r="I119" s="25"/>
      <c r="J119" s="25"/>
      <c r="K119" s="16"/>
      <c r="L119" s="16"/>
      <c r="M119" s="15"/>
    </row>
    <row r="120" spans="2:13">
      <c r="B120" s="14"/>
      <c r="C120" s="14"/>
      <c r="D120" s="14"/>
      <c r="E120" s="14"/>
      <c r="F120" s="14"/>
      <c r="G120" s="15"/>
      <c r="H120" s="14"/>
      <c r="I120" s="25"/>
      <c r="J120" s="25"/>
      <c r="K120" s="16"/>
      <c r="L120" s="16"/>
      <c r="M120" s="15"/>
    </row>
    <row r="121" spans="2:13">
      <c r="B121" s="14"/>
      <c r="C121" s="14"/>
      <c r="D121" s="14"/>
      <c r="E121" s="14"/>
      <c r="F121" s="14"/>
      <c r="G121" s="15"/>
      <c r="H121" s="14"/>
      <c r="I121" s="25"/>
      <c r="J121" s="25"/>
      <c r="K121" s="16"/>
      <c r="L121" s="16"/>
      <c r="M121" s="15"/>
    </row>
    <row r="122" spans="2:13">
      <c r="B122" s="14"/>
      <c r="C122" s="14"/>
      <c r="D122" s="14"/>
      <c r="E122" s="14"/>
      <c r="F122" s="14"/>
      <c r="G122" s="15"/>
      <c r="H122" s="14"/>
      <c r="I122" s="25"/>
      <c r="J122" s="25"/>
      <c r="K122" s="16"/>
      <c r="L122" s="16"/>
      <c r="M122" s="15"/>
    </row>
    <row r="123" spans="2:13">
      <c r="B123" s="14"/>
      <c r="C123" s="14"/>
      <c r="D123" s="14"/>
      <c r="E123" s="14"/>
      <c r="F123" s="14"/>
      <c r="G123" s="15"/>
      <c r="H123" s="14"/>
      <c r="I123" s="25"/>
      <c r="J123" s="25"/>
      <c r="K123" s="16"/>
      <c r="L123" s="16"/>
      <c r="M123" s="15"/>
    </row>
    <row r="124" spans="2:13">
      <c r="B124" s="14"/>
      <c r="C124" s="14"/>
      <c r="D124" s="14"/>
      <c r="E124" s="14"/>
      <c r="F124" s="14"/>
      <c r="G124" s="15"/>
      <c r="H124" s="14"/>
      <c r="I124" s="25"/>
      <c r="J124" s="25"/>
      <c r="K124" s="16"/>
      <c r="L124" s="16"/>
      <c r="M124" s="15"/>
    </row>
    <row r="125" spans="2:13">
      <c r="B125" s="14"/>
      <c r="C125" s="14"/>
      <c r="D125" s="14"/>
      <c r="E125" s="14"/>
      <c r="F125" s="14"/>
      <c r="G125" s="15"/>
      <c r="H125" s="14"/>
      <c r="I125" s="25"/>
      <c r="J125" s="25"/>
      <c r="K125" s="16"/>
      <c r="L125" s="16"/>
      <c r="M125" s="15"/>
    </row>
    <row r="126" spans="2:13">
      <c r="B126" s="14"/>
      <c r="C126" s="14"/>
      <c r="D126" s="14"/>
      <c r="E126" s="14"/>
      <c r="F126" s="14"/>
      <c r="G126" s="15"/>
      <c r="H126" s="14"/>
      <c r="I126" s="25"/>
      <c r="J126" s="25"/>
      <c r="K126" s="16"/>
      <c r="L126" s="16"/>
      <c r="M126" s="15"/>
    </row>
    <row r="127" spans="2:13">
      <c r="B127" s="14"/>
      <c r="C127" s="14"/>
      <c r="D127" s="14"/>
      <c r="E127" s="14"/>
      <c r="F127" s="14"/>
      <c r="G127" s="15"/>
      <c r="H127" s="14"/>
      <c r="I127" s="25"/>
      <c r="J127" s="25"/>
      <c r="K127" s="16"/>
      <c r="L127" s="16"/>
      <c r="M127" s="15"/>
    </row>
    <row r="128" spans="2:13">
      <c r="B128" s="14"/>
      <c r="C128" s="14"/>
      <c r="D128" s="14"/>
      <c r="E128" s="14"/>
      <c r="F128" s="14"/>
      <c r="G128" s="15"/>
      <c r="H128" s="14"/>
      <c r="I128" s="25"/>
      <c r="J128" s="25"/>
      <c r="K128" s="16"/>
      <c r="L128" s="16"/>
      <c r="M128" s="15"/>
    </row>
    <row r="129" spans="2:13">
      <c r="B129" s="14"/>
      <c r="C129" s="14"/>
      <c r="D129" s="14"/>
      <c r="E129" s="14"/>
      <c r="F129" s="14"/>
      <c r="G129" s="15"/>
      <c r="H129" s="14"/>
      <c r="I129" s="25"/>
      <c r="J129" s="25"/>
      <c r="K129" s="16"/>
      <c r="L129" s="16"/>
      <c r="M129" s="15"/>
    </row>
    <row r="130" spans="2:13">
      <c r="B130" s="14"/>
      <c r="C130" s="14"/>
      <c r="D130" s="14"/>
      <c r="E130" s="14"/>
      <c r="F130" s="14"/>
      <c r="G130" s="15"/>
      <c r="H130" s="14"/>
      <c r="I130" s="25"/>
      <c r="J130" s="25"/>
      <c r="K130" s="16"/>
      <c r="L130" s="16"/>
      <c r="M130" s="15"/>
    </row>
    <row r="131" spans="2:13">
      <c r="B131" s="14"/>
      <c r="C131" s="14"/>
      <c r="D131" s="14"/>
      <c r="E131" s="14"/>
      <c r="F131" s="14"/>
      <c r="G131" s="15"/>
      <c r="H131" s="14"/>
      <c r="I131" s="25"/>
      <c r="J131" s="25"/>
      <c r="K131" s="16"/>
      <c r="L131" s="16"/>
      <c r="M131" s="15"/>
    </row>
    <row r="132" spans="2:13">
      <c r="B132" s="14"/>
      <c r="C132" s="14"/>
      <c r="D132" s="14"/>
      <c r="E132" s="14"/>
      <c r="F132" s="14"/>
      <c r="G132" s="15"/>
      <c r="H132" s="14"/>
      <c r="I132" s="25"/>
      <c r="J132" s="25"/>
      <c r="K132" s="16"/>
      <c r="L132" s="16"/>
      <c r="M132" s="15"/>
    </row>
    <row r="133" spans="2:13">
      <c r="B133" s="14"/>
      <c r="C133" s="14"/>
      <c r="D133" s="14"/>
      <c r="E133" s="14"/>
      <c r="F133" s="14"/>
      <c r="G133" s="15"/>
      <c r="H133" s="14"/>
      <c r="I133" s="25"/>
      <c r="J133" s="25"/>
      <c r="K133" s="16"/>
      <c r="L133" s="16"/>
      <c r="M133" s="15"/>
    </row>
    <row r="134" spans="2:13">
      <c r="B134" s="14"/>
      <c r="C134" s="14"/>
      <c r="D134" s="14"/>
      <c r="E134" s="14"/>
      <c r="F134" s="14"/>
      <c r="G134" s="15"/>
      <c r="H134" s="14"/>
      <c r="I134" s="25"/>
      <c r="J134" s="25"/>
      <c r="K134" s="16"/>
      <c r="L134" s="16"/>
      <c r="M134" s="15"/>
    </row>
    <row r="135" spans="2:13">
      <c r="B135" s="14"/>
      <c r="C135" s="14"/>
      <c r="D135" s="14"/>
      <c r="E135" s="14"/>
      <c r="F135" s="14"/>
      <c r="G135" s="15"/>
      <c r="H135" s="14"/>
      <c r="I135" s="25"/>
      <c r="J135" s="25"/>
      <c r="K135" s="16"/>
      <c r="L135" s="16"/>
      <c r="M135" s="15"/>
    </row>
    <row r="136" spans="2:13">
      <c r="B136" s="14"/>
      <c r="C136" s="14"/>
      <c r="D136" s="14"/>
      <c r="E136" s="14"/>
      <c r="F136" s="14"/>
      <c r="G136" s="15"/>
      <c r="H136" s="14"/>
      <c r="I136" s="25"/>
      <c r="J136" s="25"/>
      <c r="K136" s="16"/>
      <c r="L136" s="16"/>
      <c r="M136" s="15"/>
    </row>
    <row r="137" spans="2:13">
      <c r="B137" s="14"/>
      <c r="C137" s="14"/>
      <c r="D137" s="14"/>
      <c r="E137" s="14"/>
      <c r="F137" s="14"/>
      <c r="G137" s="15"/>
      <c r="H137" s="14"/>
      <c r="I137" s="25"/>
      <c r="J137" s="25"/>
      <c r="K137" s="16"/>
      <c r="L137" s="16"/>
      <c r="M137" s="15"/>
    </row>
    <row r="138" spans="2:13">
      <c r="B138" s="14"/>
      <c r="C138" s="14"/>
      <c r="D138" s="14"/>
      <c r="E138" s="14"/>
      <c r="F138" s="14"/>
      <c r="G138" s="15"/>
      <c r="H138" s="14"/>
      <c r="I138" s="25"/>
      <c r="J138" s="25"/>
      <c r="K138" s="16"/>
      <c r="L138" s="16"/>
      <c r="M138" s="15"/>
    </row>
    <row r="139" spans="2:13">
      <c r="B139" s="14"/>
      <c r="C139" s="14"/>
      <c r="D139" s="14"/>
      <c r="E139" s="14"/>
      <c r="F139" s="14"/>
      <c r="G139" s="15"/>
      <c r="H139" s="14"/>
      <c r="I139" s="25"/>
      <c r="J139" s="25"/>
      <c r="K139" s="16"/>
      <c r="L139" s="16"/>
      <c r="M139" s="15"/>
    </row>
    <row r="140" spans="2:13">
      <c r="B140" s="14"/>
      <c r="C140" s="14"/>
      <c r="D140" s="14"/>
      <c r="E140" s="14"/>
      <c r="F140" s="14"/>
      <c r="G140" s="15"/>
      <c r="H140" s="14"/>
      <c r="I140" s="25"/>
      <c r="J140" s="25"/>
      <c r="K140" s="16"/>
      <c r="L140" s="16"/>
      <c r="M140" s="15"/>
    </row>
    <row r="141" spans="2:13">
      <c r="B141" s="14"/>
      <c r="C141" s="14"/>
      <c r="D141" s="14"/>
      <c r="E141" s="14"/>
      <c r="F141" s="14"/>
      <c r="G141" s="15"/>
      <c r="H141" s="14"/>
      <c r="I141" s="25"/>
      <c r="J141" s="25"/>
      <c r="K141" s="16"/>
      <c r="L141" s="16"/>
      <c r="M141" s="15"/>
    </row>
    <row r="142" spans="2:13">
      <c r="B142" s="14"/>
      <c r="C142" s="14"/>
      <c r="D142" s="14"/>
      <c r="E142" s="14"/>
      <c r="F142" s="14"/>
      <c r="G142" s="15"/>
      <c r="H142" s="14"/>
      <c r="I142" s="25"/>
      <c r="J142" s="25"/>
      <c r="K142" s="16"/>
      <c r="L142" s="16"/>
      <c r="M142" s="15"/>
    </row>
    <row r="143" spans="2:13">
      <c r="B143" s="14"/>
      <c r="C143" s="14"/>
      <c r="D143" s="14"/>
      <c r="E143" s="14"/>
      <c r="F143" s="14"/>
      <c r="G143" s="15"/>
      <c r="H143" s="14"/>
      <c r="I143" s="25"/>
      <c r="J143" s="25"/>
      <c r="K143" s="16"/>
      <c r="L143" s="16"/>
      <c r="M143" s="15"/>
    </row>
    <row r="144" spans="2:13">
      <c r="B144" s="14"/>
      <c r="C144" s="14"/>
      <c r="D144" s="14"/>
      <c r="E144" s="14"/>
      <c r="F144" s="14"/>
      <c r="G144" s="15"/>
      <c r="H144" s="14"/>
      <c r="I144" s="25"/>
      <c r="J144" s="25"/>
      <c r="K144" s="16"/>
      <c r="L144" s="16"/>
      <c r="M144" s="15"/>
    </row>
    <row r="145" spans="2:13">
      <c r="B145" s="14"/>
      <c r="C145" s="14"/>
      <c r="D145" s="14"/>
      <c r="E145" s="14"/>
      <c r="F145" s="14"/>
      <c r="G145" s="15"/>
      <c r="H145" s="14"/>
      <c r="I145" s="25"/>
      <c r="J145" s="25"/>
      <c r="K145" s="16"/>
      <c r="L145" s="16"/>
      <c r="M145" s="15"/>
    </row>
    <row r="146" spans="2:13">
      <c r="B146" s="14"/>
      <c r="C146" s="14"/>
      <c r="D146" s="14"/>
      <c r="E146" s="14"/>
      <c r="F146" s="14"/>
      <c r="G146" s="15"/>
      <c r="H146" s="14"/>
      <c r="I146" s="25"/>
      <c r="J146" s="25"/>
      <c r="K146" s="16"/>
      <c r="L146" s="16"/>
      <c r="M146" s="15"/>
    </row>
    <row r="147" spans="2:13">
      <c r="B147" s="14"/>
      <c r="C147" s="14"/>
      <c r="D147" s="14"/>
      <c r="E147" s="14"/>
      <c r="F147" s="14"/>
      <c r="G147" s="15"/>
      <c r="H147" s="14"/>
      <c r="I147" s="25"/>
      <c r="J147" s="25"/>
      <c r="K147" s="16"/>
      <c r="L147" s="16"/>
      <c r="M147" s="15"/>
    </row>
    <row r="148" spans="2:13">
      <c r="B148" s="14"/>
      <c r="C148" s="14"/>
      <c r="D148" s="14"/>
      <c r="E148" s="14"/>
      <c r="F148" s="14"/>
      <c r="G148" s="15"/>
      <c r="H148" s="14"/>
      <c r="I148" s="25"/>
      <c r="J148" s="25"/>
      <c r="K148" s="16"/>
      <c r="L148" s="16"/>
      <c r="M148" s="15"/>
    </row>
    <row r="149" spans="2:13">
      <c r="B149" s="14"/>
      <c r="C149" s="14"/>
      <c r="D149" s="14"/>
      <c r="E149" s="14"/>
      <c r="F149" s="14"/>
      <c r="G149" s="15"/>
      <c r="H149" s="14"/>
      <c r="I149" s="25"/>
      <c r="J149" s="25"/>
      <c r="K149" s="16"/>
      <c r="L149" s="16"/>
      <c r="M149" s="15"/>
    </row>
    <row r="150" spans="2:13">
      <c r="B150" s="14"/>
      <c r="C150" s="14"/>
      <c r="D150" s="14"/>
      <c r="E150" s="14"/>
      <c r="F150" s="14"/>
      <c r="G150" s="15"/>
      <c r="H150" s="14"/>
      <c r="I150" s="25"/>
      <c r="J150" s="25"/>
      <c r="K150" s="16"/>
      <c r="L150" s="16"/>
      <c r="M150" s="15"/>
    </row>
    <row r="151" spans="2:13">
      <c r="B151" s="14"/>
      <c r="C151" s="14"/>
      <c r="D151" s="14"/>
      <c r="E151" s="14"/>
      <c r="F151" s="14"/>
      <c r="G151" s="15"/>
      <c r="H151" s="14"/>
      <c r="I151" s="25"/>
      <c r="J151" s="25"/>
      <c r="K151" s="16"/>
      <c r="L151" s="16"/>
      <c r="M151" s="15"/>
    </row>
    <row r="152" spans="2:13">
      <c r="B152" s="14"/>
      <c r="C152" s="14"/>
      <c r="D152" s="14"/>
      <c r="E152" s="14"/>
      <c r="F152" s="14"/>
      <c r="G152" s="15"/>
      <c r="H152" s="14"/>
      <c r="I152" s="25"/>
      <c r="J152" s="25"/>
      <c r="K152" s="16"/>
      <c r="L152" s="16"/>
      <c r="M152" s="15"/>
    </row>
    <row r="153" spans="2:13">
      <c r="B153" s="14"/>
      <c r="C153" s="14"/>
      <c r="D153" s="14"/>
      <c r="E153" s="14"/>
      <c r="F153" s="14"/>
      <c r="G153" s="15"/>
      <c r="H153" s="14"/>
      <c r="I153" s="25"/>
      <c r="J153" s="25"/>
      <c r="K153" s="16"/>
      <c r="L153" s="16"/>
      <c r="M153" s="15"/>
    </row>
    <row r="154" spans="2:13">
      <c r="B154" s="14"/>
      <c r="C154" s="14"/>
      <c r="D154" s="14"/>
      <c r="E154" s="14"/>
      <c r="F154" s="14"/>
      <c r="G154" s="15"/>
      <c r="H154" s="14"/>
      <c r="I154" s="25"/>
      <c r="J154" s="25"/>
      <c r="K154" s="16"/>
      <c r="L154" s="16"/>
      <c r="M154" s="15"/>
    </row>
    <row r="155" spans="2:13">
      <c r="B155" s="14"/>
      <c r="C155" s="14"/>
      <c r="D155" s="14"/>
      <c r="E155" s="14"/>
      <c r="F155" s="14"/>
      <c r="G155" s="15"/>
      <c r="H155" s="14"/>
      <c r="I155" s="25"/>
      <c r="J155" s="25"/>
      <c r="K155" s="16"/>
      <c r="L155" s="16"/>
      <c r="M155" s="15"/>
    </row>
    <row r="156" spans="2:13">
      <c r="B156" s="14"/>
      <c r="C156" s="14"/>
      <c r="D156" s="14"/>
      <c r="E156" s="14"/>
      <c r="F156" s="14"/>
      <c r="G156" s="15"/>
      <c r="H156" s="14"/>
      <c r="I156" s="25"/>
      <c r="J156" s="25"/>
      <c r="K156" s="16"/>
      <c r="L156" s="16"/>
      <c r="M156" s="15"/>
    </row>
    <row r="157" spans="2:13">
      <c r="B157" s="14"/>
      <c r="C157" s="14"/>
      <c r="D157" s="14"/>
      <c r="E157" s="14"/>
      <c r="F157" s="14"/>
      <c r="G157" s="15"/>
      <c r="H157" s="14"/>
      <c r="I157" s="25"/>
      <c r="J157" s="25"/>
      <c r="K157" s="16"/>
      <c r="L157" s="16"/>
      <c r="M157" s="15"/>
    </row>
    <row r="158" spans="2:13">
      <c r="B158" s="14"/>
      <c r="C158" s="14"/>
      <c r="D158" s="14"/>
      <c r="E158" s="14"/>
      <c r="F158" s="14"/>
      <c r="G158" s="15"/>
      <c r="H158" s="14"/>
      <c r="I158" s="25"/>
      <c r="J158" s="25"/>
      <c r="K158" s="16"/>
      <c r="L158" s="16"/>
      <c r="M158" s="15"/>
    </row>
    <row r="159" spans="2:13">
      <c r="B159" s="14"/>
      <c r="C159" s="14"/>
      <c r="D159" s="14"/>
      <c r="E159" s="14"/>
      <c r="F159" s="14"/>
      <c r="G159" s="15"/>
      <c r="H159" s="14"/>
      <c r="I159" s="25"/>
      <c r="J159" s="25"/>
      <c r="K159" s="16"/>
      <c r="L159" s="16"/>
      <c r="M159" s="15"/>
    </row>
    <row r="160" spans="2:13">
      <c r="B160" s="14"/>
      <c r="C160" s="14"/>
      <c r="D160" s="14"/>
      <c r="E160" s="14"/>
      <c r="F160" s="14"/>
      <c r="G160" s="15"/>
      <c r="H160" s="14"/>
      <c r="I160" s="25"/>
      <c r="J160" s="25"/>
      <c r="K160" s="16"/>
      <c r="L160" s="16"/>
      <c r="M160" s="15"/>
    </row>
    <row r="161" spans="2:13">
      <c r="B161" s="14"/>
      <c r="C161" s="14"/>
      <c r="D161" s="14"/>
      <c r="E161" s="14"/>
      <c r="F161" s="14"/>
      <c r="G161" s="15"/>
      <c r="H161" s="14"/>
      <c r="I161" s="25"/>
      <c r="J161" s="25"/>
      <c r="K161" s="16"/>
      <c r="L161" s="16"/>
      <c r="M161" s="15"/>
    </row>
    <row r="162" spans="2:13">
      <c r="B162" s="14"/>
      <c r="C162" s="14"/>
      <c r="D162" s="14"/>
      <c r="E162" s="14"/>
      <c r="F162" s="14"/>
      <c r="G162" s="15"/>
      <c r="H162" s="14"/>
      <c r="I162" s="25"/>
      <c r="J162" s="25"/>
      <c r="K162" s="16"/>
      <c r="L162" s="16"/>
      <c r="M162" s="15"/>
    </row>
    <row r="163" spans="2:13">
      <c r="B163" s="14"/>
      <c r="C163" s="14"/>
      <c r="D163" s="14"/>
      <c r="E163" s="14"/>
      <c r="F163" s="14"/>
      <c r="G163" s="15"/>
      <c r="H163" s="14"/>
      <c r="I163" s="25"/>
      <c r="J163" s="25"/>
      <c r="K163" s="16"/>
      <c r="L163" s="16"/>
      <c r="M163" s="15"/>
    </row>
    <row r="164" spans="2:13">
      <c r="B164" s="14"/>
      <c r="C164" s="14"/>
      <c r="D164" s="14"/>
      <c r="E164" s="14"/>
      <c r="F164" s="14"/>
      <c r="G164" s="15"/>
      <c r="H164" s="14"/>
      <c r="I164" s="25"/>
      <c r="J164" s="25"/>
      <c r="K164" s="16"/>
      <c r="L164" s="16"/>
      <c r="M164" s="15"/>
    </row>
    <row r="165" spans="2:13">
      <c r="B165" s="14"/>
      <c r="C165" s="14"/>
      <c r="D165" s="14"/>
      <c r="E165" s="14"/>
      <c r="F165" s="14"/>
      <c r="G165" s="15"/>
      <c r="H165" s="14"/>
      <c r="I165" s="25"/>
      <c r="J165" s="25"/>
      <c r="K165" s="16"/>
      <c r="L165" s="16"/>
      <c r="M165" s="15"/>
    </row>
    <row r="166" spans="2:13">
      <c r="B166" s="14"/>
      <c r="C166" s="14"/>
      <c r="D166" s="14"/>
      <c r="E166" s="14"/>
      <c r="F166" s="14"/>
      <c r="G166" s="15"/>
      <c r="H166" s="14"/>
      <c r="I166" s="25"/>
      <c r="J166" s="25"/>
      <c r="K166" s="16"/>
      <c r="L166" s="16"/>
      <c r="M166" s="15"/>
    </row>
    <row r="167" spans="2:13">
      <c r="B167" s="14"/>
      <c r="C167" s="14"/>
      <c r="D167" s="14"/>
      <c r="E167" s="14"/>
      <c r="F167" s="14"/>
      <c r="G167" s="15"/>
      <c r="H167" s="14"/>
      <c r="I167" s="25"/>
      <c r="J167" s="25"/>
      <c r="K167" s="16"/>
      <c r="L167" s="16"/>
      <c r="M167" s="15"/>
    </row>
    <row r="168" spans="2:13">
      <c r="B168" s="14"/>
      <c r="C168" s="14"/>
      <c r="D168" s="14"/>
      <c r="E168" s="14"/>
      <c r="F168" s="14"/>
      <c r="G168" s="15"/>
      <c r="H168" s="14"/>
      <c r="I168" s="25"/>
      <c r="J168" s="25"/>
      <c r="K168" s="16"/>
      <c r="L168" s="16"/>
      <c r="M168" s="15"/>
    </row>
    <row r="169" spans="2:13">
      <c r="B169" s="14"/>
      <c r="C169" s="14"/>
      <c r="D169" s="14"/>
      <c r="E169" s="14"/>
      <c r="F169" s="14"/>
      <c r="G169" s="15"/>
      <c r="H169" s="14"/>
      <c r="I169" s="25"/>
      <c r="J169" s="25"/>
      <c r="K169" s="16"/>
      <c r="L169" s="16"/>
      <c r="M169" s="15"/>
    </row>
    <row r="170" spans="2:13">
      <c r="B170" s="14"/>
      <c r="C170" s="14"/>
      <c r="D170" s="14"/>
      <c r="E170" s="14"/>
      <c r="F170" s="14"/>
      <c r="G170" s="15"/>
      <c r="H170" s="14"/>
      <c r="I170" s="25"/>
      <c r="J170" s="25"/>
      <c r="K170" s="16"/>
      <c r="L170" s="16"/>
      <c r="M170" s="15"/>
    </row>
  </sheetData>
  <mergeCells count="6">
    <mergeCell ref="A1:M1"/>
    <mergeCell ref="A4:A5"/>
    <mergeCell ref="B4:G4"/>
    <mergeCell ref="H4:M4"/>
    <mergeCell ref="A32:D32"/>
    <mergeCell ref="H32:J32"/>
  </mergeCells>
  <phoneticPr fontId="4" type="noConversion"/>
  <printOptions horizontalCentered="1"/>
  <pageMargins left="0" right="0" top="0.70866141732283472" bottom="0.43307086614173229" header="0.51181102362204722" footer="0.23622047244094491"/>
  <pageSetup paperSize="9" scale="58" orientation="landscape" r:id="rId1"/>
  <headerFooter alignWithMargins="0">
    <oddFooter>&amp;C리드릭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90"/>
  <sheetViews>
    <sheetView workbookViewId="0">
      <pane ySplit="4" topLeftCell="A53" activePane="bottomLeft" state="frozen"/>
      <selection activeCell="F207" sqref="F207"/>
      <selection pane="bottomLeft" activeCell="I73" sqref="I73"/>
    </sheetView>
  </sheetViews>
  <sheetFormatPr defaultRowHeight="14.25"/>
  <cols>
    <col min="1" max="1" width="1.375" style="49" customWidth="1"/>
    <col min="2" max="4" width="15.25" style="49" customWidth="1"/>
    <col min="5" max="6" width="14.625" style="50" customWidth="1"/>
    <col min="7" max="7" width="14.125" style="50" customWidth="1"/>
    <col min="8" max="8" width="5.375" style="50" customWidth="1"/>
    <col min="9" max="9" width="15.125" style="51" customWidth="1"/>
    <col min="10" max="10" width="4.375" style="50" customWidth="1"/>
    <col min="11" max="11" width="5.25" style="50" customWidth="1"/>
    <col min="12" max="12" width="15.125" style="50" customWidth="1"/>
    <col min="13" max="13" width="2.625" style="50" customWidth="1"/>
    <col min="14" max="14" width="13.375" style="50" bestFit="1" customWidth="1"/>
    <col min="15" max="15" width="13.375" style="49" bestFit="1" customWidth="1"/>
    <col min="16" max="233" width="9" style="49"/>
    <col min="234" max="234" width="1.375" style="49" customWidth="1"/>
    <col min="235" max="235" width="10.625" style="49" customWidth="1"/>
    <col min="236" max="236" width="11.75" style="49" customWidth="1"/>
    <col min="237" max="237" width="12.75" style="49" customWidth="1"/>
    <col min="238" max="240" width="12.625" style="49" customWidth="1"/>
    <col min="241" max="241" width="5.375" style="49" customWidth="1"/>
    <col min="242" max="242" width="12.25" style="49" customWidth="1"/>
    <col min="243" max="243" width="4.375" style="49" customWidth="1"/>
    <col min="244" max="244" width="5.25" style="49" customWidth="1"/>
    <col min="245" max="245" width="13.25" style="49" customWidth="1"/>
    <col min="246" max="246" width="2.625" style="49" customWidth="1"/>
    <col min="247" max="247" width="12.25" style="49" customWidth="1"/>
    <col min="248" max="489" width="9" style="49"/>
    <col min="490" max="490" width="1.375" style="49" customWidth="1"/>
    <col min="491" max="491" width="10.625" style="49" customWidth="1"/>
    <col min="492" max="492" width="11.75" style="49" customWidth="1"/>
    <col min="493" max="493" width="12.75" style="49" customWidth="1"/>
    <col min="494" max="496" width="12.625" style="49" customWidth="1"/>
    <col min="497" max="497" width="5.375" style="49" customWidth="1"/>
    <col min="498" max="498" width="12.25" style="49" customWidth="1"/>
    <col min="499" max="499" width="4.375" style="49" customWidth="1"/>
    <col min="500" max="500" width="5.25" style="49" customWidth="1"/>
    <col min="501" max="501" width="13.25" style="49" customWidth="1"/>
    <col min="502" max="502" width="2.625" style="49" customWidth="1"/>
    <col min="503" max="503" width="12.25" style="49" customWidth="1"/>
    <col min="504" max="745" width="9" style="49"/>
    <col min="746" max="746" width="1.375" style="49" customWidth="1"/>
    <col min="747" max="747" width="10.625" style="49" customWidth="1"/>
    <col min="748" max="748" width="11.75" style="49" customWidth="1"/>
    <col min="749" max="749" width="12.75" style="49" customWidth="1"/>
    <col min="750" max="752" width="12.625" style="49" customWidth="1"/>
    <col min="753" max="753" width="5.375" style="49" customWidth="1"/>
    <col min="754" max="754" width="12.25" style="49" customWidth="1"/>
    <col min="755" max="755" width="4.375" style="49" customWidth="1"/>
    <col min="756" max="756" width="5.25" style="49" customWidth="1"/>
    <col min="757" max="757" width="13.25" style="49" customWidth="1"/>
    <col min="758" max="758" width="2.625" style="49" customWidth="1"/>
    <col min="759" max="759" width="12.25" style="49" customWidth="1"/>
    <col min="760" max="1001" width="9" style="49"/>
    <col min="1002" max="1002" width="1.375" style="49" customWidth="1"/>
    <col min="1003" max="1003" width="10.625" style="49" customWidth="1"/>
    <col min="1004" max="1004" width="11.75" style="49" customWidth="1"/>
    <col min="1005" max="1005" width="12.75" style="49" customWidth="1"/>
    <col min="1006" max="1008" width="12.625" style="49" customWidth="1"/>
    <col min="1009" max="1009" width="5.375" style="49" customWidth="1"/>
    <col min="1010" max="1010" width="12.25" style="49" customWidth="1"/>
    <col min="1011" max="1011" width="4.375" style="49" customWidth="1"/>
    <col min="1012" max="1012" width="5.25" style="49" customWidth="1"/>
    <col min="1013" max="1013" width="13.25" style="49" customWidth="1"/>
    <col min="1014" max="1014" width="2.625" style="49" customWidth="1"/>
    <col min="1015" max="1015" width="12.25" style="49" customWidth="1"/>
    <col min="1016" max="1257" width="9" style="49"/>
    <col min="1258" max="1258" width="1.375" style="49" customWidth="1"/>
    <col min="1259" max="1259" width="10.625" style="49" customWidth="1"/>
    <col min="1260" max="1260" width="11.75" style="49" customWidth="1"/>
    <col min="1261" max="1261" width="12.75" style="49" customWidth="1"/>
    <col min="1262" max="1264" width="12.625" style="49" customWidth="1"/>
    <col min="1265" max="1265" width="5.375" style="49" customWidth="1"/>
    <col min="1266" max="1266" width="12.25" style="49" customWidth="1"/>
    <col min="1267" max="1267" width="4.375" style="49" customWidth="1"/>
    <col min="1268" max="1268" width="5.25" style="49" customWidth="1"/>
    <col min="1269" max="1269" width="13.25" style="49" customWidth="1"/>
    <col min="1270" max="1270" width="2.625" style="49" customWidth="1"/>
    <col min="1271" max="1271" width="12.25" style="49" customWidth="1"/>
    <col min="1272" max="1513" width="9" style="49"/>
    <col min="1514" max="1514" width="1.375" style="49" customWidth="1"/>
    <col min="1515" max="1515" width="10.625" style="49" customWidth="1"/>
    <col min="1516" max="1516" width="11.75" style="49" customWidth="1"/>
    <col min="1517" max="1517" width="12.75" style="49" customWidth="1"/>
    <col min="1518" max="1520" width="12.625" style="49" customWidth="1"/>
    <col min="1521" max="1521" width="5.375" style="49" customWidth="1"/>
    <col min="1522" max="1522" width="12.25" style="49" customWidth="1"/>
    <col min="1523" max="1523" width="4.375" style="49" customWidth="1"/>
    <col min="1524" max="1524" width="5.25" style="49" customWidth="1"/>
    <col min="1525" max="1525" width="13.25" style="49" customWidth="1"/>
    <col min="1526" max="1526" width="2.625" style="49" customWidth="1"/>
    <col min="1527" max="1527" width="12.25" style="49" customWidth="1"/>
    <col min="1528" max="1769" width="9" style="49"/>
    <col min="1770" max="1770" width="1.375" style="49" customWidth="1"/>
    <col min="1771" max="1771" width="10.625" style="49" customWidth="1"/>
    <col min="1772" max="1772" width="11.75" style="49" customWidth="1"/>
    <col min="1773" max="1773" width="12.75" style="49" customWidth="1"/>
    <col min="1774" max="1776" width="12.625" style="49" customWidth="1"/>
    <col min="1777" max="1777" width="5.375" style="49" customWidth="1"/>
    <col min="1778" max="1778" width="12.25" style="49" customWidth="1"/>
    <col min="1779" max="1779" width="4.375" style="49" customWidth="1"/>
    <col min="1780" max="1780" width="5.25" style="49" customWidth="1"/>
    <col min="1781" max="1781" width="13.25" style="49" customWidth="1"/>
    <col min="1782" max="1782" width="2.625" style="49" customWidth="1"/>
    <col min="1783" max="1783" width="12.25" style="49" customWidth="1"/>
    <col min="1784" max="2025" width="9" style="49"/>
    <col min="2026" max="2026" width="1.375" style="49" customWidth="1"/>
    <col min="2027" max="2027" width="10.625" style="49" customWidth="1"/>
    <col min="2028" max="2028" width="11.75" style="49" customWidth="1"/>
    <col min="2029" max="2029" width="12.75" style="49" customWidth="1"/>
    <col min="2030" max="2032" width="12.625" style="49" customWidth="1"/>
    <col min="2033" max="2033" width="5.375" style="49" customWidth="1"/>
    <col min="2034" max="2034" width="12.25" style="49" customWidth="1"/>
    <col min="2035" max="2035" width="4.375" style="49" customWidth="1"/>
    <col min="2036" max="2036" width="5.25" style="49" customWidth="1"/>
    <col min="2037" max="2037" width="13.25" style="49" customWidth="1"/>
    <col min="2038" max="2038" width="2.625" style="49" customWidth="1"/>
    <col min="2039" max="2039" width="12.25" style="49" customWidth="1"/>
    <col min="2040" max="2281" width="9" style="49"/>
    <col min="2282" max="2282" width="1.375" style="49" customWidth="1"/>
    <col min="2283" max="2283" width="10.625" style="49" customWidth="1"/>
    <col min="2284" max="2284" width="11.75" style="49" customWidth="1"/>
    <col min="2285" max="2285" width="12.75" style="49" customWidth="1"/>
    <col min="2286" max="2288" width="12.625" style="49" customWidth="1"/>
    <col min="2289" max="2289" width="5.375" style="49" customWidth="1"/>
    <col min="2290" max="2290" width="12.25" style="49" customWidth="1"/>
    <col min="2291" max="2291" width="4.375" style="49" customWidth="1"/>
    <col min="2292" max="2292" width="5.25" style="49" customWidth="1"/>
    <col min="2293" max="2293" width="13.25" style="49" customWidth="1"/>
    <col min="2294" max="2294" width="2.625" style="49" customWidth="1"/>
    <col min="2295" max="2295" width="12.25" style="49" customWidth="1"/>
    <col min="2296" max="2537" width="9" style="49"/>
    <col min="2538" max="2538" width="1.375" style="49" customWidth="1"/>
    <col min="2539" max="2539" width="10.625" style="49" customWidth="1"/>
    <col min="2540" max="2540" width="11.75" style="49" customWidth="1"/>
    <col min="2541" max="2541" width="12.75" style="49" customWidth="1"/>
    <col min="2542" max="2544" width="12.625" style="49" customWidth="1"/>
    <col min="2545" max="2545" width="5.375" style="49" customWidth="1"/>
    <col min="2546" max="2546" width="12.25" style="49" customWidth="1"/>
    <col min="2547" max="2547" width="4.375" style="49" customWidth="1"/>
    <col min="2548" max="2548" width="5.25" style="49" customWidth="1"/>
    <col min="2549" max="2549" width="13.25" style="49" customWidth="1"/>
    <col min="2550" max="2550" width="2.625" style="49" customWidth="1"/>
    <col min="2551" max="2551" width="12.25" style="49" customWidth="1"/>
    <col min="2552" max="2793" width="9" style="49"/>
    <col min="2794" max="2794" width="1.375" style="49" customWidth="1"/>
    <col min="2795" max="2795" width="10.625" style="49" customWidth="1"/>
    <col min="2796" max="2796" width="11.75" style="49" customWidth="1"/>
    <col min="2797" max="2797" width="12.75" style="49" customWidth="1"/>
    <col min="2798" max="2800" width="12.625" style="49" customWidth="1"/>
    <col min="2801" max="2801" width="5.375" style="49" customWidth="1"/>
    <col min="2802" max="2802" width="12.25" style="49" customWidth="1"/>
    <col min="2803" max="2803" width="4.375" style="49" customWidth="1"/>
    <col min="2804" max="2804" width="5.25" style="49" customWidth="1"/>
    <col min="2805" max="2805" width="13.25" style="49" customWidth="1"/>
    <col min="2806" max="2806" width="2.625" style="49" customWidth="1"/>
    <col min="2807" max="2807" width="12.25" style="49" customWidth="1"/>
    <col min="2808" max="3049" width="9" style="49"/>
    <col min="3050" max="3050" width="1.375" style="49" customWidth="1"/>
    <col min="3051" max="3051" width="10.625" style="49" customWidth="1"/>
    <col min="3052" max="3052" width="11.75" style="49" customWidth="1"/>
    <col min="3053" max="3053" width="12.75" style="49" customWidth="1"/>
    <col min="3054" max="3056" width="12.625" style="49" customWidth="1"/>
    <col min="3057" max="3057" width="5.375" style="49" customWidth="1"/>
    <col min="3058" max="3058" width="12.25" style="49" customWidth="1"/>
    <col min="3059" max="3059" width="4.375" style="49" customWidth="1"/>
    <col min="3060" max="3060" width="5.25" style="49" customWidth="1"/>
    <col min="3061" max="3061" width="13.25" style="49" customWidth="1"/>
    <col min="3062" max="3062" width="2.625" style="49" customWidth="1"/>
    <col min="3063" max="3063" width="12.25" style="49" customWidth="1"/>
    <col min="3064" max="3305" width="9" style="49"/>
    <col min="3306" max="3306" width="1.375" style="49" customWidth="1"/>
    <col min="3307" max="3307" width="10.625" style="49" customWidth="1"/>
    <col min="3308" max="3308" width="11.75" style="49" customWidth="1"/>
    <col min="3309" max="3309" width="12.75" style="49" customWidth="1"/>
    <col min="3310" max="3312" width="12.625" style="49" customWidth="1"/>
    <col min="3313" max="3313" width="5.375" style="49" customWidth="1"/>
    <col min="3314" max="3314" width="12.25" style="49" customWidth="1"/>
    <col min="3315" max="3315" width="4.375" style="49" customWidth="1"/>
    <col min="3316" max="3316" width="5.25" style="49" customWidth="1"/>
    <col min="3317" max="3317" width="13.25" style="49" customWidth="1"/>
    <col min="3318" max="3318" width="2.625" style="49" customWidth="1"/>
    <col min="3319" max="3319" width="12.25" style="49" customWidth="1"/>
    <col min="3320" max="3561" width="9" style="49"/>
    <col min="3562" max="3562" width="1.375" style="49" customWidth="1"/>
    <col min="3563" max="3563" width="10.625" style="49" customWidth="1"/>
    <col min="3564" max="3564" width="11.75" style="49" customWidth="1"/>
    <col min="3565" max="3565" width="12.75" style="49" customWidth="1"/>
    <col min="3566" max="3568" width="12.625" style="49" customWidth="1"/>
    <col min="3569" max="3569" width="5.375" style="49" customWidth="1"/>
    <col min="3570" max="3570" width="12.25" style="49" customWidth="1"/>
    <col min="3571" max="3571" width="4.375" style="49" customWidth="1"/>
    <col min="3572" max="3572" width="5.25" style="49" customWidth="1"/>
    <col min="3573" max="3573" width="13.25" style="49" customWidth="1"/>
    <col min="3574" max="3574" width="2.625" style="49" customWidth="1"/>
    <col min="3575" max="3575" width="12.25" style="49" customWidth="1"/>
    <col min="3576" max="3817" width="9" style="49"/>
    <col min="3818" max="3818" width="1.375" style="49" customWidth="1"/>
    <col min="3819" max="3819" width="10.625" style="49" customWidth="1"/>
    <col min="3820" max="3820" width="11.75" style="49" customWidth="1"/>
    <col min="3821" max="3821" width="12.75" style="49" customWidth="1"/>
    <col min="3822" max="3824" width="12.625" style="49" customWidth="1"/>
    <col min="3825" max="3825" width="5.375" style="49" customWidth="1"/>
    <col min="3826" max="3826" width="12.25" style="49" customWidth="1"/>
    <col min="3827" max="3827" width="4.375" style="49" customWidth="1"/>
    <col min="3828" max="3828" width="5.25" style="49" customWidth="1"/>
    <col min="3829" max="3829" width="13.25" style="49" customWidth="1"/>
    <col min="3830" max="3830" width="2.625" style="49" customWidth="1"/>
    <col min="3831" max="3831" width="12.25" style="49" customWidth="1"/>
    <col min="3832" max="4073" width="9" style="49"/>
    <col min="4074" max="4074" width="1.375" style="49" customWidth="1"/>
    <col min="4075" max="4075" width="10.625" style="49" customWidth="1"/>
    <col min="4076" max="4076" width="11.75" style="49" customWidth="1"/>
    <col min="4077" max="4077" width="12.75" style="49" customWidth="1"/>
    <col min="4078" max="4080" width="12.625" style="49" customWidth="1"/>
    <col min="4081" max="4081" width="5.375" style="49" customWidth="1"/>
    <col min="4082" max="4082" width="12.25" style="49" customWidth="1"/>
    <col min="4083" max="4083" width="4.375" style="49" customWidth="1"/>
    <col min="4084" max="4084" width="5.25" style="49" customWidth="1"/>
    <col min="4085" max="4085" width="13.25" style="49" customWidth="1"/>
    <col min="4086" max="4086" width="2.625" style="49" customWidth="1"/>
    <col min="4087" max="4087" width="12.25" style="49" customWidth="1"/>
    <col min="4088" max="4329" width="9" style="49"/>
    <col min="4330" max="4330" width="1.375" style="49" customWidth="1"/>
    <col min="4331" max="4331" width="10.625" style="49" customWidth="1"/>
    <col min="4332" max="4332" width="11.75" style="49" customWidth="1"/>
    <col min="4333" max="4333" width="12.75" style="49" customWidth="1"/>
    <col min="4334" max="4336" width="12.625" style="49" customWidth="1"/>
    <col min="4337" max="4337" width="5.375" style="49" customWidth="1"/>
    <col min="4338" max="4338" width="12.25" style="49" customWidth="1"/>
    <col min="4339" max="4339" width="4.375" style="49" customWidth="1"/>
    <col min="4340" max="4340" width="5.25" style="49" customWidth="1"/>
    <col min="4341" max="4341" width="13.25" style="49" customWidth="1"/>
    <col min="4342" max="4342" width="2.625" style="49" customWidth="1"/>
    <col min="4343" max="4343" width="12.25" style="49" customWidth="1"/>
    <col min="4344" max="4585" width="9" style="49"/>
    <col min="4586" max="4586" width="1.375" style="49" customWidth="1"/>
    <col min="4587" max="4587" width="10.625" style="49" customWidth="1"/>
    <col min="4588" max="4588" width="11.75" style="49" customWidth="1"/>
    <col min="4589" max="4589" width="12.75" style="49" customWidth="1"/>
    <col min="4590" max="4592" width="12.625" style="49" customWidth="1"/>
    <col min="4593" max="4593" width="5.375" style="49" customWidth="1"/>
    <col min="4594" max="4594" width="12.25" style="49" customWidth="1"/>
    <col min="4595" max="4595" width="4.375" style="49" customWidth="1"/>
    <col min="4596" max="4596" width="5.25" style="49" customWidth="1"/>
    <col min="4597" max="4597" width="13.25" style="49" customWidth="1"/>
    <col min="4598" max="4598" width="2.625" style="49" customWidth="1"/>
    <col min="4599" max="4599" width="12.25" style="49" customWidth="1"/>
    <col min="4600" max="4841" width="9" style="49"/>
    <col min="4842" max="4842" width="1.375" style="49" customWidth="1"/>
    <col min="4843" max="4843" width="10.625" style="49" customWidth="1"/>
    <col min="4844" max="4844" width="11.75" style="49" customWidth="1"/>
    <col min="4845" max="4845" width="12.75" style="49" customWidth="1"/>
    <col min="4846" max="4848" width="12.625" style="49" customWidth="1"/>
    <col min="4849" max="4849" width="5.375" style="49" customWidth="1"/>
    <col min="4850" max="4850" width="12.25" style="49" customWidth="1"/>
    <col min="4851" max="4851" width="4.375" style="49" customWidth="1"/>
    <col min="4852" max="4852" width="5.25" style="49" customWidth="1"/>
    <col min="4853" max="4853" width="13.25" style="49" customWidth="1"/>
    <col min="4854" max="4854" width="2.625" style="49" customWidth="1"/>
    <col min="4855" max="4855" width="12.25" style="49" customWidth="1"/>
    <col min="4856" max="5097" width="9" style="49"/>
    <col min="5098" max="5098" width="1.375" style="49" customWidth="1"/>
    <col min="5099" max="5099" width="10.625" style="49" customWidth="1"/>
    <col min="5100" max="5100" width="11.75" style="49" customWidth="1"/>
    <col min="5101" max="5101" width="12.75" style="49" customWidth="1"/>
    <col min="5102" max="5104" width="12.625" style="49" customWidth="1"/>
    <col min="5105" max="5105" width="5.375" style="49" customWidth="1"/>
    <col min="5106" max="5106" width="12.25" style="49" customWidth="1"/>
    <col min="5107" max="5107" width="4.375" style="49" customWidth="1"/>
    <col min="5108" max="5108" width="5.25" style="49" customWidth="1"/>
    <col min="5109" max="5109" width="13.25" style="49" customWidth="1"/>
    <col min="5110" max="5110" width="2.625" style="49" customWidth="1"/>
    <col min="5111" max="5111" width="12.25" style="49" customWidth="1"/>
    <col min="5112" max="5353" width="9" style="49"/>
    <col min="5354" max="5354" width="1.375" style="49" customWidth="1"/>
    <col min="5355" max="5355" width="10.625" style="49" customWidth="1"/>
    <col min="5356" max="5356" width="11.75" style="49" customWidth="1"/>
    <col min="5357" max="5357" width="12.75" style="49" customWidth="1"/>
    <col min="5358" max="5360" width="12.625" style="49" customWidth="1"/>
    <col min="5361" max="5361" width="5.375" style="49" customWidth="1"/>
    <col min="5362" max="5362" width="12.25" style="49" customWidth="1"/>
    <col min="5363" max="5363" width="4.375" style="49" customWidth="1"/>
    <col min="5364" max="5364" width="5.25" style="49" customWidth="1"/>
    <col min="5365" max="5365" width="13.25" style="49" customWidth="1"/>
    <col min="5366" max="5366" width="2.625" style="49" customWidth="1"/>
    <col min="5367" max="5367" width="12.25" style="49" customWidth="1"/>
    <col min="5368" max="5609" width="9" style="49"/>
    <col min="5610" max="5610" width="1.375" style="49" customWidth="1"/>
    <col min="5611" max="5611" width="10.625" style="49" customWidth="1"/>
    <col min="5612" max="5612" width="11.75" style="49" customWidth="1"/>
    <col min="5613" max="5613" width="12.75" style="49" customWidth="1"/>
    <col min="5614" max="5616" width="12.625" style="49" customWidth="1"/>
    <col min="5617" max="5617" width="5.375" style="49" customWidth="1"/>
    <col min="5618" max="5618" width="12.25" style="49" customWidth="1"/>
    <col min="5619" max="5619" width="4.375" style="49" customWidth="1"/>
    <col min="5620" max="5620" width="5.25" style="49" customWidth="1"/>
    <col min="5621" max="5621" width="13.25" style="49" customWidth="1"/>
    <col min="5622" max="5622" width="2.625" style="49" customWidth="1"/>
    <col min="5623" max="5623" width="12.25" style="49" customWidth="1"/>
    <col min="5624" max="5865" width="9" style="49"/>
    <col min="5866" max="5866" width="1.375" style="49" customWidth="1"/>
    <col min="5867" max="5867" width="10.625" style="49" customWidth="1"/>
    <col min="5868" max="5868" width="11.75" style="49" customWidth="1"/>
    <col min="5869" max="5869" width="12.75" style="49" customWidth="1"/>
    <col min="5870" max="5872" width="12.625" style="49" customWidth="1"/>
    <col min="5873" max="5873" width="5.375" style="49" customWidth="1"/>
    <col min="5874" max="5874" width="12.25" style="49" customWidth="1"/>
    <col min="5875" max="5875" width="4.375" style="49" customWidth="1"/>
    <col min="5876" max="5876" width="5.25" style="49" customWidth="1"/>
    <col min="5877" max="5877" width="13.25" style="49" customWidth="1"/>
    <col min="5878" max="5878" width="2.625" style="49" customWidth="1"/>
    <col min="5879" max="5879" width="12.25" style="49" customWidth="1"/>
    <col min="5880" max="6121" width="9" style="49"/>
    <col min="6122" max="6122" width="1.375" style="49" customWidth="1"/>
    <col min="6123" max="6123" width="10.625" style="49" customWidth="1"/>
    <col min="6124" max="6124" width="11.75" style="49" customWidth="1"/>
    <col min="6125" max="6125" width="12.75" style="49" customWidth="1"/>
    <col min="6126" max="6128" width="12.625" style="49" customWidth="1"/>
    <col min="6129" max="6129" width="5.375" style="49" customWidth="1"/>
    <col min="6130" max="6130" width="12.25" style="49" customWidth="1"/>
    <col min="6131" max="6131" width="4.375" style="49" customWidth="1"/>
    <col min="6132" max="6132" width="5.25" style="49" customWidth="1"/>
    <col min="6133" max="6133" width="13.25" style="49" customWidth="1"/>
    <col min="6134" max="6134" width="2.625" style="49" customWidth="1"/>
    <col min="6135" max="6135" width="12.25" style="49" customWidth="1"/>
    <col min="6136" max="6377" width="9" style="49"/>
    <col min="6378" max="6378" width="1.375" style="49" customWidth="1"/>
    <col min="6379" max="6379" width="10.625" style="49" customWidth="1"/>
    <col min="6380" max="6380" width="11.75" style="49" customWidth="1"/>
    <col min="6381" max="6381" width="12.75" style="49" customWidth="1"/>
    <col min="6382" max="6384" width="12.625" style="49" customWidth="1"/>
    <col min="6385" max="6385" width="5.375" style="49" customWidth="1"/>
    <col min="6386" max="6386" width="12.25" style="49" customWidth="1"/>
    <col min="6387" max="6387" width="4.375" style="49" customWidth="1"/>
    <col min="6388" max="6388" width="5.25" style="49" customWidth="1"/>
    <col min="6389" max="6389" width="13.25" style="49" customWidth="1"/>
    <col min="6390" max="6390" width="2.625" style="49" customWidth="1"/>
    <col min="6391" max="6391" width="12.25" style="49" customWidth="1"/>
    <col min="6392" max="6633" width="9" style="49"/>
    <col min="6634" max="6634" width="1.375" style="49" customWidth="1"/>
    <col min="6635" max="6635" width="10.625" style="49" customWidth="1"/>
    <col min="6636" max="6636" width="11.75" style="49" customWidth="1"/>
    <col min="6637" max="6637" width="12.75" style="49" customWidth="1"/>
    <col min="6638" max="6640" width="12.625" style="49" customWidth="1"/>
    <col min="6641" max="6641" width="5.375" style="49" customWidth="1"/>
    <col min="6642" max="6642" width="12.25" style="49" customWidth="1"/>
    <col min="6643" max="6643" width="4.375" style="49" customWidth="1"/>
    <col min="6644" max="6644" width="5.25" style="49" customWidth="1"/>
    <col min="6645" max="6645" width="13.25" style="49" customWidth="1"/>
    <col min="6646" max="6646" width="2.625" style="49" customWidth="1"/>
    <col min="6647" max="6647" width="12.25" style="49" customWidth="1"/>
    <col min="6648" max="6889" width="9" style="49"/>
    <col min="6890" max="6890" width="1.375" style="49" customWidth="1"/>
    <col min="6891" max="6891" width="10.625" style="49" customWidth="1"/>
    <col min="6892" max="6892" width="11.75" style="49" customWidth="1"/>
    <col min="6893" max="6893" width="12.75" style="49" customWidth="1"/>
    <col min="6894" max="6896" width="12.625" style="49" customWidth="1"/>
    <col min="6897" max="6897" width="5.375" style="49" customWidth="1"/>
    <col min="6898" max="6898" width="12.25" style="49" customWidth="1"/>
    <col min="6899" max="6899" width="4.375" style="49" customWidth="1"/>
    <col min="6900" max="6900" width="5.25" style="49" customWidth="1"/>
    <col min="6901" max="6901" width="13.25" style="49" customWidth="1"/>
    <col min="6902" max="6902" width="2.625" style="49" customWidth="1"/>
    <col min="6903" max="6903" width="12.25" style="49" customWidth="1"/>
    <col min="6904" max="7145" width="9" style="49"/>
    <col min="7146" max="7146" width="1.375" style="49" customWidth="1"/>
    <col min="7147" max="7147" width="10.625" style="49" customWidth="1"/>
    <col min="7148" max="7148" width="11.75" style="49" customWidth="1"/>
    <col min="7149" max="7149" width="12.75" style="49" customWidth="1"/>
    <col min="7150" max="7152" width="12.625" style="49" customWidth="1"/>
    <col min="7153" max="7153" width="5.375" style="49" customWidth="1"/>
    <col min="7154" max="7154" width="12.25" style="49" customWidth="1"/>
    <col min="7155" max="7155" width="4.375" style="49" customWidth="1"/>
    <col min="7156" max="7156" width="5.25" style="49" customWidth="1"/>
    <col min="7157" max="7157" width="13.25" style="49" customWidth="1"/>
    <col min="7158" max="7158" width="2.625" style="49" customWidth="1"/>
    <col min="7159" max="7159" width="12.25" style="49" customWidth="1"/>
    <col min="7160" max="7401" width="9" style="49"/>
    <col min="7402" max="7402" width="1.375" style="49" customWidth="1"/>
    <col min="7403" max="7403" width="10.625" style="49" customWidth="1"/>
    <col min="7404" max="7404" width="11.75" style="49" customWidth="1"/>
    <col min="7405" max="7405" width="12.75" style="49" customWidth="1"/>
    <col min="7406" max="7408" width="12.625" style="49" customWidth="1"/>
    <col min="7409" max="7409" width="5.375" style="49" customWidth="1"/>
    <col min="7410" max="7410" width="12.25" style="49" customWidth="1"/>
    <col min="7411" max="7411" width="4.375" style="49" customWidth="1"/>
    <col min="7412" max="7412" width="5.25" style="49" customWidth="1"/>
    <col min="7413" max="7413" width="13.25" style="49" customWidth="1"/>
    <col min="7414" max="7414" width="2.625" style="49" customWidth="1"/>
    <col min="7415" max="7415" width="12.25" style="49" customWidth="1"/>
    <col min="7416" max="7657" width="9" style="49"/>
    <col min="7658" max="7658" width="1.375" style="49" customWidth="1"/>
    <col min="7659" max="7659" width="10.625" style="49" customWidth="1"/>
    <col min="7660" max="7660" width="11.75" style="49" customWidth="1"/>
    <col min="7661" max="7661" width="12.75" style="49" customWidth="1"/>
    <col min="7662" max="7664" width="12.625" style="49" customWidth="1"/>
    <col min="7665" max="7665" width="5.375" style="49" customWidth="1"/>
    <col min="7666" max="7666" width="12.25" style="49" customWidth="1"/>
    <col min="7667" max="7667" width="4.375" style="49" customWidth="1"/>
    <col min="7668" max="7668" width="5.25" style="49" customWidth="1"/>
    <col min="7669" max="7669" width="13.25" style="49" customWidth="1"/>
    <col min="7670" max="7670" width="2.625" style="49" customWidth="1"/>
    <col min="7671" max="7671" width="12.25" style="49" customWidth="1"/>
    <col min="7672" max="7913" width="9" style="49"/>
    <col min="7914" max="7914" width="1.375" style="49" customWidth="1"/>
    <col min="7915" max="7915" width="10.625" style="49" customWidth="1"/>
    <col min="7916" max="7916" width="11.75" style="49" customWidth="1"/>
    <col min="7917" max="7917" width="12.75" style="49" customWidth="1"/>
    <col min="7918" max="7920" width="12.625" style="49" customWidth="1"/>
    <col min="7921" max="7921" width="5.375" style="49" customWidth="1"/>
    <col min="7922" max="7922" width="12.25" style="49" customWidth="1"/>
    <col min="7923" max="7923" width="4.375" style="49" customWidth="1"/>
    <col min="7924" max="7924" width="5.25" style="49" customWidth="1"/>
    <col min="7925" max="7925" width="13.25" style="49" customWidth="1"/>
    <col min="7926" max="7926" width="2.625" style="49" customWidth="1"/>
    <col min="7927" max="7927" width="12.25" style="49" customWidth="1"/>
    <col min="7928" max="8169" width="9" style="49"/>
    <col min="8170" max="8170" width="1.375" style="49" customWidth="1"/>
    <col min="8171" max="8171" width="10.625" style="49" customWidth="1"/>
    <col min="8172" max="8172" width="11.75" style="49" customWidth="1"/>
    <col min="8173" max="8173" width="12.75" style="49" customWidth="1"/>
    <col min="8174" max="8176" width="12.625" style="49" customWidth="1"/>
    <col min="8177" max="8177" width="5.375" style="49" customWidth="1"/>
    <col min="8178" max="8178" width="12.25" style="49" customWidth="1"/>
    <col min="8179" max="8179" width="4.375" style="49" customWidth="1"/>
    <col min="8180" max="8180" width="5.25" style="49" customWidth="1"/>
    <col min="8181" max="8181" width="13.25" style="49" customWidth="1"/>
    <col min="8182" max="8182" width="2.625" style="49" customWidth="1"/>
    <col min="8183" max="8183" width="12.25" style="49" customWidth="1"/>
    <col min="8184" max="8425" width="9" style="49"/>
    <col min="8426" max="8426" width="1.375" style="49" customWidth="1"/>
    <col min="8427" max="8427" width="10.625" style="49" customWidth="1"/>
    <col min="8428" max="8428" width="11.75" style="49" customWidth="1"/>
    <col min="8429" max="8429" width="12.75" style="49" customWidth="1"/>
    <col min="8430" max="8432" width="12.625" style="49" customWidth="1"/>
    <col min="8433" max="8433" width="5.375" style="49" customWidth="1"/>
    <col min="8434" max="8434" width="12.25" style="49" customWidth="1"/>
    <col min="8435" max="8435" width="4.375" style="49" customWidth="1"/>
    <col min="8436" max="8436" width="5.25" style="49" customWidth="1"/>
    <col min="8437" max="8437" width="13.25" style="49" customWidth="1"/>
    <col min="8438" max="8438" width="2.625" style="49" customWidth="1"/>
    <col min="8439" max="8439" width="12.25" style="49" customWidth="1"/>
    <col min="8440" max="8681" width="9" style="49"/>
    <col min="8682" max="8682" width="1.375" style="49" customWidth="1"/>
    <col min="8683" max="8683" width="10.625" style="49" customWidth="1"/>
    <col min="8684" max="8684" width="11.75" style="49" customWidth="1"/>
    <col min="8685" max="8685" width="12.75" style="49" customWidth="1"/>
    <col min="8686" max="8688" width="12.625" style="49" customWidth="1"/>
    <col min="8689" max="8689" width="5.375" style="49" customWidth="1"/>
    <col min="8690" max="8690" width="12.25" style="49" customWidth="1"/>
    <col min="8691" max="8691" width="4.375" style="49" customWidth="1"/>
    <col min="8692" max="8692" width="5.25" style="49" customWidth="1"/>
    <col min="8693" max="8693" width="13.25" style="49" customWidth="1"/>
    <col min="8694" max="8694" width="2.625" style="49" customWidth="1"/>
    <col min="8695" max="8695" width="12.25" style="49" customWidth="1"/>
    <col min="8696" max="8937" width="9" style="49"/>
    <col min="8938" max="8938" width="1.375" style="49" customWidth="1"/>
    <col min="8939" max="8939" width="10.625" style="49" customWidth="1"/>
    <col min="8940" max="8940" width="11.75" style="49" customWidth="1"/>
    <col min="8941" max="8941" width="12.75" style="49" customWidth="1"/>
    <col min="8942" max="8944" width="12.625" style="49" customWidth="1"/>
    <col min="8945" max="8945" width="5.375" style="49" customWidth="1"/>
    <col min="8946" max="8946" width="12.25" style="49" customWidth="1"/>
    <col min="8947" max="8947" width="4.375" style="49" customWidth="1"/>
    <col min="8948" max="8948" width="5.25" style="49" customWidth="1"/>
    <col min="8949" max="8949" width="13.25" style="49" customWidth="1"/>
    <col min="8950" max="8950" width="2.625" style="49" customWidth="1"/>
    <col min="8951" max="8951" width="12.25" style="49" customWidth="1"/>
    <col min="8952" max="9193" width="9" style="49"/>
    <col min="9194" max="9194" width="1.375" style="49" customWidth="1"/>
    <col min="9195" max="9195" width="10.625" style="49" customWidth="1"/>
    <col min="9196" max="9196" width="11.75" style="49" customWidth="1"/>
    <col min="9197" max="9197" width="12.75" style="49" customWidth="1"/>
    <col min="9198" max="9200" width="12.625" style="49" customWidth="1"/>
    <col min="9201" max="9201" width="5.375" style="49" customWidth="1"/>
    <col min="9202" max="9202" width="12.25" style="49" customWidth="1"/>
    <col min="9203" max="9203" width="4.375" style="49" customWidth="1"/>
    <col min="9204" max="9204" width="5.25" style="49" customWidth="1"/>
    <col min="9205" max="9205" width="13.25" style="49" customWidth="1"/>
    <col min="9206" max="9206" width="2.625" style="49" customWidth="1"/>
    <col min="9207" max="9207" width="12.25" style="49" customWidth="1"/>
    <col min="9208" max="9449" width="9" style="49"/>
    <col min="9450" max="9450" width="1.375" style="49" customWidth="1"/>
    <col min="9451" max="9451" width="10.625" style="49" customWidth="1"/>
    <col min="9452" max="9452" width="11.75" style="49" customWidth="1"/>
    <col min="9453" max="9453" width="12.75" style="49" customWidth="1"/>
    <col min="9454" max="9456" width="12.625" style="49" customWidth="1"/>
    <col min="9457" max="9457" width="5.375" style="49" customWidth="1"/>
    <col min="9458" max="9458" width="12.25" style="49" customWidth="1"/>
    <col min="9459" max="9459" width="4.375" style="49" customWidth="1"/>
    <col min="9460" max="9460" width="5.25" style="49" customWidth="1"/>
    <col min="9461" max="9461" width="13.25" style="49" customWidth="1"/>
    <col min="9462" max="9462" width="2.625" style="49" customWidth="1"/>
    <col min="9463" max="9463" width="12.25" style="49" customWidth="1"/>
    <col min="9464" max="9705" width="9" style="49"/>
    <col min="9706" max="9706" width="1.375" style="49" customWidth="1"/>
    <col min="9707" max="9707" width="10.625" style="49" customWidth="1"/>
    <col min="9708" max="9708" width="11.75" style="49" customWidth="1"/>
    <col min="9709" max="9709" width="12.75" style="49" customWidth="1"/>
    <col min="9710" max="9712" width="12.625" style="49" customWidth="1"/>
    <col min="9713" max="9713" width="5.375" style="49" customWidth="1"/>
    <col min="9714" max="9714" width="12.25" style="49" customWidth="1"/>
    <col min="9715" max="9715" width="4.375" style="49" customWidth="1"/>
    <col min="9716" max="9716" width="5.25" style="49" customWidth="1"/>
    <col min="9717" max="9717" width="13.25" style="49" customWidth="1"/>
    <col min="9718" max="9718" width="2.625" style="49" customWidth="1"/>
    <col min="9719" max="9719" width="12.25" style="49" customWidth="1"/>
    <col min="9720" max="9961" width="9" style="49"/>
    <col min="9962" max="9962" width="1.375" style="49" customWidth="1"/>
    <col min="9963" max="9963" width="10.625" style="49" customWidth="1"/>
    <col min="9964" max="9964" width="11.75" style="49" customWidth="1"/>
    <col min="9965" max="9965" width="12.75" style="49" customWidth="1"/>
    <col min="9966" max="9968" width="12.625" style="49" customWidth="1"/>
    <col min="9969" max="9969" width="5.375" style="49" customWidth="1"/>
    <col min="9970" max="9970" width="12.25" style="49" customWidth="1"/>
    <col min="9971" max="9971" width="4.375" style="49" customWidth="1"/>
    <col min="9972" max="9972" width="5.25" style="49" customWidth="1"/>
    <col min="9973" max="9973" width="13.25" style="49" customWidth="1"/>
    <col min="9974" max="9974" width="2.625" style="49" customWidth="1"/>
    <col min="9975" max="9975" width="12.25" style="49" customWidth="1"/>
    <col min="9976" max="10217" width="9" style="49"/>
    <col min="10218" max="10218" width="1.375" style="49" customWidth="1"/>
    <col min="10219" max="10219" width="10.625" style="49" customWidth="1"/>
    <col min="10220" max="10220" width="11.75" style="49" customWidth="1"/>
    <col min="10221" max="10221" width="12.75" style="49" customWidth="1"/>
    <col min="10222" max="10224" width="12.625" style="49" customWidth="1"/>
    <col min="10225" max="10225" width="5.375" style="49" customWidth="1"/>
    <col min="10226" max="10226" width="12.25" style="49" customWidth="1"/>
    <col min="10227" max="10227" width="4.375" style="49" customWidth="1"/>
    <col min="10228" max="10228" width="5.25" style="49" customWidth="1"/>
    <col min="10229" max="10229" width="13.25" style="49" customWidth="1"/>
    <col min="10230" max="10230" width="2.625" style="49" customWidth="1"/>
    <col min="10231" max="10231" width="12.25" style="49" customWidth="1"/>
    <col min="10232" max="10473" width="9" style="49"/>
    <col min="10474" max="10474" width="1.375" style="49" customWidth="1"/>
    <col min="10475" max="10475" width="10.625" style="49" customWidth="1"/>
    <col min="10476" max="10476" width="11.75" style="49" customWidth="1"/>
    <col min="10477" max="10477" width="12.75" style="49" customWidth="1"/>
    <col min="10478" max="10480" width="12.625" style="49" customWidth="1"/>
    <col min="10481" max="10481" width="5.375" style="49" customWidth="1"/>
    <col min="10482" max="10482" width="12.25" style="49" customWidth="1"/>
    <col min="10483" max="10483" width="4.375" style="49" customWidth="1"/>
    <col min="10484" max="10484" width="5.25" style="49" customWidth="1"/>
    <col min="10485" max="10485" width="13.25" style="49" customWidth="1"/>
    <col min="10486" max="10486" width="2.625" style="49" customWidth="1"/>
    <col min="10487" max="10487" width="12.25" style="49" customWidth="1"/>
    <col min="10488" max="10729" width="9" style="49"/>
    <col min="10730" max="10730" width="1.375" style="49" customWidth="1"/>
    <col min="10731" max="10731" width="10.625" style="49" customWidth="1"/>
    <col min="10732" max="10732" width="11.75" style="49" customWidth="1"/>
    <col min="10733" max="10733" width="12.75" style="49" customWidth="1"/>
    <col min="10734" max="10736" width="12.625" style="49" customWidth="1"/>
    <col min="10737" max="10737" width="5.375" style="49" customWidth="1"/>
    <col min="10738" max="10738" width="12.25" style="49" customWidth="1"/>
    <col min="10739" max="10739" width="4.375" style="49" customWidth="1"/>
    <col min="10740" max="10740" width="5.25" style="49" customWidth="1"/>
    <col min="10741" max="10741" width="13.25" style="49" customWidth="1"/>
    <col min="10742" max="10742" width="2.625" style="49" customWidth="1"/>
    <col min="10743" max="10743" width="12.25" style="49" customWidth="1"/>
    <col min="10744" max="10985" width="9" style="49"/>
    <col min="10986" max="10986" width="1.375" style="49" customWidth="1"/>
    <col min="10987" max="10987" width="10.625" style="49" customWidth="1"/>
    <col min="10988" max="10988" width="11.75" style="49" customWidth="1"/>
    <col min="10989" max="10989" width="12.75" style="49" customWidth="1"/>
    <col min="10990" max="10992" width="12.625" style="49" customWidth="1"/>
    <col min="10993" max="10993" width="5.375" style="49" customWidth="1"/>
    <col min="10994" max="10994" width="12.25" style="49" customWidth="1"/>
    <col min="10995" max="10995" width="4.375" style="49" customWidth="1"/>
    <col min="10996" max="10996" width="5.25" style="49" customWidth="1"/>
    <col min="10997" max="10997" width="13.25" style="49" customWidth="1"/>
    <col min="10998" max="10998" width="2.625" style="49" customWidth="1"/>
    <col min="10999" max="10999" width="12.25" style="49" customWidth="1"/>
    <col min="11000" max="11241" width="9" style="49"/>
    <col min="11242" max="11242" width="1.375" style="49" customWidth="1"/>
    <col min="11243" max="11243" width="10.625" style="49" customWidth="1"/>
    <col min="11244" max="11244" width="11.75" style="49" customWidth="1"/>
    <col min="11245" max="11245" width="12.75" style="49" customWidth="1"/>
    <col min="11246" max="11248" width="12.625" style="49" customWidth="1"/>
    <col min="11249" max="11249" width="5.375" style="49" customWidth="1"/>
    <col min="11250" max="11250" width="12.25" style="49" customWidth="1"/>
    <col min="11251" max="11251" width="4.375" style="49" customWidth="1"/>
    <col min="11252" max="11252" width="5.25" style="49" customWidth="1"/>
    <col min="11253" max="11253" width="13.25" style="49" customWidth="1"/>
    <col min="11254" max="11254" width="2.625" style="49" customWidth="1"/>
    <col min="11255" max="11255" width="12.25" style="49" customWidth="1"/>
    <col min="11256" max="11497" width="9" style="49"/>
    <col min="11498" max="11498" width="1.375" style="49" customWidth="1"/>
    <col min="11499" max="11499" width="10.625" style="49" customWidth="1"/>
    <col min="11500" max="11500" width="11.75" style="49" customWidth="1"/>
    <col min="11501" max="11501" width="12.75" style="49" customWidth="1"/>
    <col min="11502" max="11504" width="12.625" style="49" customWidth="1"/>
    <col min="11505" max="11505" width="5.375" style="49" customWidth="1"/>
    <col min="11506" max="11506" width="12.25" style="49" customWidth="1"/>
    <col min="11507" max="11507" width="4.375" style="49" customWidth="1"/>
    <col min="11508" max="11508" width="5.25" style="49" customWidth="1"/>
    <col min="11509" max="11509" width="13.25" style="49" customWidth="1"/>
    <col min="11510" max="11510" width="2.625" style="49" customWidth="1"/>
    <col min="11511" max="11511" width="12.25" style="49" customWidth="1"/>
    <col min="11512" max="11753" width="9" style="49"/>
    <col min="11754" max="11754" width="1.375" style="49" customWidth="1"/>
    <col min="11755" max="11755" width="10.625" style="49" customWidth="1"/>
    <col min="11756" max="11756" width="11.75" style="49" customWidth="1"/>
    <col min="11757" max="11757" width="12.75" style="49" customWidth="1"/>
    <col min="11758" max="11760" width="12.625" style="49" customWidth="1"/>
    <col min="11761" max="11761" width="5.375" style="49" customWidth="1"/>
    <col min="11762" max="11762" width="12.25" style="49" customWidth="1"/>
    <col min="11763" max="11763" width="4.375" style="49" customWidth="1"/>
    <col min="11764" max="11764" width="5.25" style="49" customWidth="1"/>
    <col min="11765" max="11765" width="13.25" style="49" customWidth="1"/>
    <col min="11766" max="11766" width="2.625" style="49" customWidth="1"/>
    <col min="11767" max="11767" width="12.25" style="49" customWidth="1"/>
    <col min="11768" max="12009" width="9" style="49"/>
    <col min="12010" max="12010" width="1.375" style="49" customWidth="1"/>
    <col min="12011" max="12011" width="10.625" style="49" customWidth="1"/>
    <col min="12012" max="12012" width="11.75" style="49" customWidth="1"/>
    <col min="12013" max="12013" width="12.75" style="49" customWidth="1"/>
    <col min="12014" max="12016" width="12.625" style="49" customWidth="1"/>
    <col min="12017" max="12017" width="5.375" style="49" customWidth="1"/>
    <col min="12018" max="12018" width="12.25" style="49" customWidth="1"/>
    <col min="12019" max="12019" width="4.375" style="49" customWidth="1"/>
    <col min="12020" max="12020" width="5.25" style="49" customWidth="1"/>
    <col min="12021" max="12021" width="13.25" style="49" customWidth="1"/>
    <col min="12022" max="12022" width="2.625" style="49" customWidth="1"/>
    <col min="12023" max="12023" width="12.25" style="49" customWidth="1"/>
    <col min="12024" max="12265" width="9" style="49"/>
    <col min="12266" max="12266" width="1.375" style="49" customWidth="1"/>
    <col min="12267" max="12267" width="10.625" style="49" customWidth="1"/>
    <col min="12268" max="12268" width="11.75" style="49" customWidth="1"/>
    <col min="12269" max="12269" width="12.75" style="49" customWidth="1"/>
    <col min="12270" max="12272" width="12.625" style="49" customWidth="1"/>
    <col min="12273" max="12273" width="5.375" style="49" customWidth="1"/>
    <col min="12274" max="12274" width="12.25" style="49" customWidth="1"/>
    <col min="12275" max="12275" width="4.375" style="49" customWidth="1"/>
    <col min="12276" max="12276" width="5.25" style="49" customWidth="1"/>
    <col min="12277" max="12277" width="13.25" style="49" customWidth="1"/>
    <col min="12278" max="12278" width="2.625" style="49" customWidth="1"/>
    <col min="12279" max="12279" width="12.25" style="49" customWidth="1"/>
    <col min="12280" max="12521" width="9" style="49"/>
    <col min="12522" max="12522" width="1.375" style="49" customWidth="1"/>
    <col min="12523" max="12523" width="10.625" style="49" customWidth="1"/>
    <col min="12524" max="12524" width="11.75" style="49" customWidth="1"/>
    <col min="12525" max="12525" width="12.75" style="49" customWidth="1"/>
    <col min="12526" max="12528" width="12.625" style="49" customWidth="1"/>
    <col min="12529" max="12529" width="5.375" style="49" customWidth="1"/>
    <col min="12530" max="12530" width="12.25" style="49" customWidth="1"/>
    <col min="12531" max="12531" width="4.375" style="49" customWidth="1"/>
    <col min="12532" max="12532" width="5.25" style="49" customWidth="1"/>
    <col min="12533" max="12533" width="13.25" style="49" customWidth="1"/>
    <col min="12534" max="12534" width="2.625" style="49" customWidth="1"/>
    <col min="12535" max="12535" width="12.25" style="49" customWidth="1"/>
    <col min="12536" max="12777" width="9" style="49"/>
    <col min="12778" max="12778" width="1.375" style="49" customWidth="1"/>
    <col min="12779" max="12779" width="10.625" style="49" customWidth="1"/>
    <col min="12780" max="12780" width="11.75" style="49" customWidth="1"/>
    <col min="12781" max="12781" width="12.75" style="49" customWidth="1"/>
    <col min="12782" max="12784" width="12.625" style="49" customWidth="1"/>
    <col min="12785" max="12785" width="5.375" style="49" customWidth="1"/>
    <col min="12786" max="12786" width="12.25" style="49" customWidth="1"/>
    <col min="12787" max="12787" width="4.375" style="49" customWidth="1"/>
    <col min="12788" max="12788" width="5.25" style="49" customWidth="1"/>
    <col min="12789" max="12789" width="13.25" style="49" customWidth="1"/>
    <col min="12790" max="12790" width="2.625" style="49" customWidth="1"/>
    <col min="12791" max="12791" width="12.25" style="49" customWidth="1"/>
    <col min="12792" max="13033" width="9" style="49"/>
    <col min="13034" max="13034" width="1.375" style="49" customWidth="1"/>
    <col min="13035" max="13035" width="10.625" style="49" customWidth="1"/>
    <col min="13036" max="13036" width="11.75" style="49" customWidth="1"/>
    <col min="13037" max="13037" width="12.75" style="49" customWidth="1"/>
    <col min="13038" max="13040" width="12.625" style="49" customWidth="1"/>
    <col min="13041" max="13041" width="5.375" style="49" customWidth="1"/>
    <col min="13042" max="13042" width="12.25" style="49" customWidth="1"/>
    <col min="13043" max="13043" width="4.375" style="49" customWidth="1"/>
    <col min="13044" max="13044" width="5.25" style="49" customWidth="1"/>
    <col min="13045" max="13045" width="13.25" style="49" customWidth="1"/>
    <col min="13046" max="13046" width="2.625" style="49" customWidth="1"/>
    <col min="13047" max="13047" width="12.25" style="49" customWidth="1"/>
    <col min="13048" max="13289" width="9" style="49"/>
    <col min="13290" max="13290" width="1.375" style="49" customWidth="1"/>
    <col min="13291" max="13291" width="10.625" style="49" customWidth="1"/>
    <col min="13292" max="13292" width="11.75" style="49" customWidth="1"/>
    <col min="13293" max="13293" width="12.75" style="49" customWidth="1"/>
    <col min="13294" max="13296" width="12.625" style="49" customWidth="1"/>
    <col min="13297" max="13297" width="5.375" style="49" customWidth="1"/>
    <col min="13298" max="13298" width="12.25" style="49" customWidth="1"/>
    <col min="13299" max="13299" width="4.375" style="49" customWidth="1"/>
    <col min="13300" max="13300" width="5.25" style="49" customWidth="1"/>
    <col min="13301" max="13301" width="13.25" style="49" customWidth="1"/>
    <col min="13302" max="13302" width="2.625" style="49" customWidth="1"/>
    <col min="13303" max="13303" width="12.25" style="49" customWidth="1"/>
    <col min="13304" max="13545" width="9" style="49"/>
    <col min="13546" max="13546" width="1.375" style="49" customWidth="1"/>
    <col min="13547" max="13547" width="10.625" style="49" customWidth="1"/>
    <col min="13548" max="13548" width="11.75" style="49" customWidth="1"/>
    <col min="13549" max="13549" width="12.75" style="49" customWidth="1"/>
    <col min="13550" max="13552" width="12.625" style="49" customWidth="1"/>
    <col min="13553" max="13553" width="5.375" style="49" customWidth="1"/>
    <col min="13554" max="13554" width="12.25" style="49" customWidth="1"/>
    <col min="13555" max="13555" width="4.375" style="49" customWidth="1"/>
    <col min="13556" max="13556" width="5.25" style="49" customWidth="1"/>
    <col min="13557" max="13557" width="13.25" style="49" customWidth="1"/>
    <col min="13558" max="13558" width="2.625" style="49" customWidth="1"/>
    <col min="13559" max="13559" width="12.25" style="49" customWidth="1"/>
    <col min="13560" max="13801" width="9" style="49"/>
    <col min="13802" max="13802" width="1.375" style="49" customWidth="1"/>
    <col min="13803" max="13803" width="10.625" style="49" customWidth="1"/>
    <col min="13804" max="13804" width="11.75" style="49" customWidth="1"/>
    <col min="13805" max="13805" width="12.75" style="49" customWidth="1"/>
    <col min="13806" max="13808" width="12.625" style="49" customWidth="1"/>
    <col min="13809" max="13809" width="5.375" style="49" customWidth="1"/>
    <col min="13810" max="13810" width="12.25" style="49" customWidth="1"/>
    <col min="13811" max="13811" width="4.375" style="49" customWidth="1"/>
    <col min="13812" max="13812" width="5.25" style="49" customWidth="1"/>
    <col min="13813" max="13813" width="13.25" style="49" customWidth="1"/>
    <col min="13814" max="13814" width="2.625" style="49" customWidth="1"/>
    <col min="13815" max="13815" width="12.25" style="49" customWidth="1"/>
    <col min="13816" max="14057" width="9" style="49"/>
    <col min="14058" max="14058" width="1.375" style="49" customWidth="1"/>
    <col min="14059" max="14059" width="10.625" style="49" customWidth="1"/>
    <col min="14060" max="14060" width="11.75" style="49" customWidth="1"/>
    <col min="14061" max="14061" width="12.75" style="49" customWidth="1"/>
    <col min="14062" max="14064" width="12.625" style="49" customWidth="1"/>
    <col min="14065" max="14065" width="5.375" style="49" customWidth="1"/>
    <col min="14066" max="14066" width="12.25" style="49" customWidth="1"/>
    <col min="14067" max="14067" width="4.375" style="49" customWidth="1"/>
    <col min="14068" max="14068" width="5.25" style="49" customWidth="1"/>
    <col min="14069" max="14069" width="13.25" style="49" customWidth="1"/>
    <col min="14070" max="14070" width="2.625" style="49" customWidth="1"/>
    <col min="14071" max="14071" width="12.25" style="49" customWidth="1"/>
    <col min="14072" max="14313" width="9" style="49"/>
    <col min="14314" max="14314" width="1.375" style="49" customWidth="1"/>
    <col min="14315" max="14315" width="10.625" style="49" customWidth="1"/>
    <col min="14316" max="14316" width="11.75" style="49" customWidth="1"/>
    <col min="14317" max="14317" width="12.75" style="49" customWidth="1"/>
    <col min="14318" max="14320" width="12.625" style="49" customWidth="1"/>
    <col min="14321" max="14321" width="5.375" style="49" customWidth="1"/>
    <col min="14322" max="14322" width="12.25" style="49" customWidth="1"/>
    <col min="14323" max="14323" width="4.375" style="49" customWidth="1"/>
    <col min="14324" max="14324" width="5.25" style="49" customWidth="1"/>
    <col min="14325" max="14325" width="13.25" style="49" customWidth="1"/>
    <col min="14326" max="14326" width="2.625" style="49" customWidth="1"/>
    <col min="14327" max="14327" width="12.25" style="49" customWidth="1"/>
    <col min="14328" max="14569" width="9" style="49"/>
    <col min="14570" max="14570" width="1.375" style="49" customWidth="1"/>
    <col min="14571" max="14571" width="10.625" style="49" customWidth="1"/>
    <col min="14572" max="14572" width="11.75" style="49" customWidth="1"/>
    <col min="14573" max="14573" width="12.75" style="49" customWidth="1"/>
    <col min="14574" max="14576" width="12.625" style="49" customWidth="1"/>
    <col min="14577" max="14577" width="5.375" style="49" customWidth="1"/>
    <col min="14578" max="14578" width="12.25" style="49" customWidth="1"/>
    <col min="14579" max="14579" width="4.375" style="49" customWidth="1"/>
    <col min="14580" max="14580" width="5.25" style="49" customWidth="1"/>
    <col min="14581" max="14581" width="13.25" style="49" customWidth="1"/>
    <col min="14582" max="14582" width="2.625" style="49" customWidth="1"/>
    <col min="14583" max="14583" width="12.25" style="49" customWidth="1"/>
    <col min="14584" max="14825" width="9" style="49"/>
    <col min="14826" max="14826" width="1.375" style="49" customWidth="1"/>
    <col min="14827" max="14827" width="10.625" style="49" customWidth="1"/>
    <col min="14828" max="14828" width="11.75" style="49" customWidth="1"/>
    <col min="14829" max="14829" width="12.75" style="49" customWidth="1"/>
    <col min="14830" max="14832" width="12.625" style="49" customWidth="1"/>
    <col min="14833" max="14833" width="5.375" style="49" customWidth="1"/>
    <col min="14834" max="14834" width="12.25" style="49" customWidth="1"/>
    <col min="14835" max="14835" width="4.375" style="49" customWidth="1"/>
    <col min="14836" max="14836" width="5.25" style="49" customWidth="1"/>
    <col min="14837" max="14837" width="13.25" style="49" customWidth="1"/>
    <col min="14838" max="14838" width="2.625" style="49" customWidth="1"/>
    <col min="14839" max="14839" width="12.25" style="49" customWidth="1"/>
    <col min="14840" max="15081" width="9" style="49"/>
    <col min="15082" max="15082" width="1.375" style="49" customWidth="1"/>
    <col min="15083" max="15083" width="10.625" style="49" customWidth="1"/>
    <col min="15084" max="15084" width="11.75" style="49" customWidth="1"/>
    <col min="15085" max="15085" width="12.75" style="49" customWidth="1"/>
    <col min="15086" max="15088" width="12.625" style="49" customWidth="1"/>
    <col min="15089" max="15089" width="5.375" style="49" customWidth="1"/>
    <col min="15090" max="15090" width="12.25" style="49" customWidth="1"/>
    <col min="15091" max="15091" width="4.375" style="49" customWidth="1"/>
    <col min="15092" max="15092" width="5.25" style="49" customWidth="1"/>
    <col min="15093" max="15093" width="13.25" style="49" customWidth="1"/>
    <col min="15094" max="15094" width="2.625" style="49" customWidth="1"/>
    <col min="15095" max="15095" width="12.25" style="49" customWidth="1"/>
    <col min="15096" max="15337" width="9" style="49"/>
    <col min="15338" max="15338" width="1.375" style="49" customWidth="1"/>
    <col min="15339" max="15339" width="10.625" style="49" customWidth="1"/>
    <col min="15340" max="15340" width="11.75" style="49" customWidth="1"/>
    <col min="15341" max="15341" width="12.75" style="49" customWidth="1"/>
    <col min="15342" max="15344" width="12.625" style="49" customWidth="1"/>
    <col min="15345" max="15345" width="5.375" style="49" customWidth="1"/>
    <col min="15346" max="15346" width="12.25" style="49" customWidth="1"/>
    <col min="15347" max="15347" width="4.375" style="49" customWidth="1"/>
    <col min="15348" max="15348" width="5.25" style="49" customWidth="1"/>
    <col min="15349" max="15349" width="13.25" style="49" customWidth="1"/>
    <col min="15350" max="15350" width="2.625" style="49" customWidth="1"/>
    <col min="15351" max="15351" width="12.25" style="49" customWidth="1"/>
    <col min="15352" max="15593" width="9" style="49"/>
    <col min="15594" max="15594" width="1.375" style="49" customWidth="1"/>
    <col min="15595" max="15595" width="10.625" style="49" customWidth="1"/>
    <col min="15596" max="15596" width="11.75" style="49" customWidth="1"/>
    <col min="15597" max="15597" width="12.75" style="49" customWidth="1"/>
    <col min="15598" max="15600" width="12.625" style="49" customWidth="1"/>
    <col min="15601" max="15601" width="5.375" style="49" customWidth="1"/>
    <col min="15602" max="15602" width="12.25" style="49" customWidth="1"/>
    <col min="15603" max="15603" width="4.375" style="49" customWidth="1"/>
    <col min="15604" max="15604" width="5.25" style="49" customWidth="1"/>
    <col min="15605" max="15605" width="13.25" style="49" customWidth="1"/>
    <col min="15606" max="15606" width="2.625" style="49" customWidth="1"/>
    <col min="15607" max="15607" width="12.25" style="49" customWidth="1"/>
    <col min="15608" max="15849" width="9" style="49"/>
    <col min="15850" max="15850" width="1.375" style="49" customWidth="1"/>
    <col min="15851" max="15851" width="10.625" style="49" customWidth="1"/>
    <col min="15852" max="15852" width="11.75" style="49" customWidth="1"/>
    <col min="15853" max="15853" width="12.75" style="49" customWidth="1"/>
    <col min="15854" max="15856" width="12.625" style="49" customWidth="1"/>
    <col min="15857" max="15857" width="5.375" style="49" customWidth="1"/>
    <col min="15858" max="15858" width="12.25" style="49" customWidth="1"/>
    <col min="15859" max="15859" width="4.375" style="49" customWidth="1"/>
    <col min="15860" max="15860" width="5.25" style="49" customWidth="1"/>
    <col min="15861" max="15861" width="13.25" style="49" customWidth="1"/>
    <col min="15862" max="15862" width="2.625" style="49" customWidth="1"/>
    <col min="15863" max="15863" width="12.25" style="49" customWidth="1"/>
    <col min="15864" max="16105" width="9" style="49"/>
    <col min="16106" max="16106" width="1.375" style="49" customWidth="1"/>
    <col min="16107" max="16107" width="10.625" style="49" customWidth="1"/>
    <col min="16108" max="16108" width="11.75" style="49" customWidth="1"/>
    <col min="16109" max="16109" width="12.75" style="49" customWidth="1"/>
    <col min="16110" max="16112" width="12.625" style="49" customWidth="1"/>
    <col min="16113" max="16113" width="5.375" style="49" customWidth="1"/>
    <col min="16114" max="16114" width="12.25" style="49" customWidth="1"/>
    <col min="16115" max="16115" width="4.375" style="49" customWidth="1"/>
    <col min="16116" max="16116" width="5.25" style="49" customWidth="1"/>
    <col min="16117" max="16117" width="13.25" style="49" customWidth="1"/>
    <col min="16118" max="16118" width="2.625" style="49" customWidth="1"/>
    <col min="16119" max="16119" width="12.25" style="49" customWidth="1"/>
    <col min="16120" max="16384" width="9" style="49"/>
  </cols>
  <sheetData>
    <row r="1" spans="2:14" ht="30.75" customHeight="1">
      <c r="B1" s="290" t="s">
        <v>247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2:14" s="53" customFormat="1" ht="15" customHeight="1" thickBot="1">
      <c r="B2" s="120" t="s">
        <v>62</v>
      </c>
      <c r="C2" s="119"/>
      <c r="D2" s="119"/>
      <c r="E2" s="118"/>
      <c r="F2" s="118"/>
      <c r="G2" s="116"/>
      <c r="H2" s="116"/>
      <c r="I2" s="117"/>
      <c r="J2" s="116"/>
      <c r="K2" s="116"/>
      <c r="L2" s="116"/>
      <c r="M2" s="116"/>
      <c r="N2" s="115" t="s">
        <v>61</v>
      </c>
    </row>
    <row r="3" spans="2:14" s="53" customFormat="1" ht="18" customHeight="1">
      <c r="B3" s="291" t="s">
        <v>60</v>
      </c>
      <c r="C3" s="292"/>
      <c r="D3" s="292"/>
      <c r="E3" s="293" t="s">
        <v>59</v>
      </c>
      <c r="F3" s="293" t="s">
        <v>58</v>
      </c>
      <c r="G3" s="295" t="s">
        <v>57</v>
      </c>
      <c r="H3" s="297" t="s">
        <v>56</v>
      </c>
      <c r="I3" s="298"/>
      <c r="J3" s="298"/>
      <c r="K3" s="298"/>
      <c r="L3" s="298"/>
      <c r="M3" s="298"/>
      <c r="N3" s="299"/>
    </row>
    <row r="4" spans="2:14" s="53" customFormat="1" ht="14.25" customHeight="1">
      <c r="B4" s="77" t="s">
        <v>55</v>
      </c>
      <c r="C4" s="71" t="s">
        <v>54</v>
      </c>
      <c r="D4" s="71" t="s">
        <v>53</v>
      </c>
      <c r="E4" s="294"/>
      <c r="F4" s="294"/>
      <c r="G4" s="296"/>
      <c r="H4" s="300"/>
      <c r="I4" s="301"/>
      <c r="J4" s="301"/>
      <c r="K4" s="301"/>
      <c r="L4" s="301"/>
      <c r="M4" s="301"/>
      <c r="N4" s="302"/>
    </row>
    <row r="5" spans="2:14" s="53" customFormat="1" ht="13.5" customHeight="1">
      <c r="B5" s="77" t="s">
        <v>16</v>
      </c>
      <c r="C5" s="71"/>
      <c r="D5" s="71"/>
      <c r="E5" s="114">
        <f t="shared" ref="E5:G6" si="0">E6</f>
        <v>2800000000</v>
      </c>
      <c r="F5" s="114">
        <f t="shared" si="0"/>
        <v>2800000000</v>
      </c>
      <c r="G5" s="97">
        <f t="shared" si="0"/>
        <v>0</v>
      </c>
      <c r="H5" s="111"/>
      <c r="I5" s="110"/>
      <c r="J5" s="101"/>
      <c r="K5" s="101"/>
      <c r="L5" s="101"/>
      <c r="M5" s="101"/>
      <c r="N5" s="109"/>
    </row>
    <row r="6" spans="2:14" s="53" customFormat="1" ht="13.5" customHeight="1">
      <c r="B6" s="181"/>
      <c r="C6" s="71" t="s">
        <v>52</v>
      </c>
      <c r="D6" s="71"/>
      <c r="E6" s="113">
        <f t="shared" si="0"/>
        <v>2800000000</v>
      </c>
      <c r="F6" s="113">
        <f t="shared" si="0"/>
        <v>2800000000</v>
      </c>
      <c r="G6" s="112">
        <f t="shared" si="0"/>
        <v>0</v>
      </c>
      <c r="H6" s="111"/>
      <c r="I6" s="110"/>
      <c r="J6" s="101"/>
      <c r="K6" s="101"/>
      <c r="L6" s="101"/>
      <c r="M6" s="101"/>
      <c r="N6" s="109"/>
    </row>
    <row r="7" spans="2:14" s="53" customFormat="1" ht="13.5" customHeight="1">
      <c r="B7" s="182"/>
      <c r="C7" s="108"/>
      <c r="D7" s="183" t="str">
        <f>C6</f>
        <v>인쇄사업수입</v>
      </c>
      <c r="E7" s="61">
        <f>I9</f>
        <v>2800000000</v>
      </c>
      <c r="F7" s="61">
        <f>L9</f>
        <v>2800000000</v>
      </c>
      <c r="G7" s="107">
        <f>N9</f>
        <v>0</v>
      </c>
      <c r="H7" s="106" t="s">
        <v>45</v>
      </c>
      <c r="I7" s="279" t="s">
        <v>47</v>
      </c>
      <c r="J7" s="279"/>
      <c r="K7" s="279"/>
      <c r="L7" s="279"/>
      <c r="M7" s="279"/>
      <c r="N7" s="280"/>
    </row>
    <row r="8" spans="2:14" s="53" customFormat="1" ht="13.5" customHeight="1">
      <c r="B8" s="182"/>
      <c r="C8" s="62"/>
      <c r="D8" s="83"/>
      <c r="E8" s="92"/>
      <c r="F8" s="92"/>
      <c r="G8" s="105"/>
      <c r="H8" s="66" t="s">
        <v>26</v>
      </c>
      <c r="I8" s="149">
        <v>2800000000</v>
      </c>
      <c r="J8" s="148" t="s">
        <v>25</v>
      </c>
      <c r="K8" s="148" t="s">
        <v>24</v>
      </c>
      <c r="L8" s="149">
        <v>2800000000</v>
      </c>
      <c r="M8" s="148" t="s">
        <v>23</v>
      </c>
      <c r="N8" s="147">
        <f>I8-L8</f>
        <v>0</v>
      </c>
    </row>
    <row r="9" spans="2:14" s="53" customFormat="1" ht="13.5" customHeight="1">
      <c r="B9" s="104"/>
      <c r="C9" s="103"/>
      <c r="D9" s="103"/>
      <c r="E9" s="90"/>
      <c r="F9" s="90"/>
      <c r="G9" s="179"/>
      <c r="H9" s="59" t="s">
        <v>22</v>
      </c>
      <c r="I9" s="224">
        <f>SUM(I8)</f>
        <v>2800000000</v>
      </c>
      <c r="J9" s="170"/>
      <c r="K9" s="170"/>
      <c r="L9" s="224">
        <f>SUM(L8)</f>
        <v>2800000000</v>
      </c>
      <c r="M9" s="170"/>
      <c r="N9" s="237">
        <f>SUM(I9-L9)</f>
        <v>0</v>
      </c>
    </row>
    <row r="10" spans="2:14" s="53" customFormat="1" ht="13.5" customHeight="1">
      <c r="B10" s="77" t="s">
        <v>16</v>
      </c>
      <c r="C10" s="71"/>
      <c r="D10" s="71"/>
      <c r="E10" s="114">
        <f t="shared" ref="E10:G11" si="1">E11</f>
        <v>2500000000</v>
      </c>
      <c r="F10" s="114">
        <f t="shared" si="1"/>
        <v>2500000000</v>
      </c>
      <c r="G10" s="97">
        <f t="shared" si="1"/>
        <v>0</v>
      </c>
      <c r="H10" s="111"/>
      <c r="I10" s="238"/>
      <c r="J10" s="170"/>
      <c r="K10" s="170"/>
      <c r="L10" s="170"/>
      <c r="M10" s="170"/>
      <c r="N10" s="239"/>
    </row>
    <row r="11" spans="2:14" s="53" customFormat="1" ht="13.5" customHeight="1">
      <c r="B11" s="181"/>
      <c r="C11" s="71" t="s">
        <v>51</v>
      </c>
      <c r="D11" s="71"/>
      <c r="E11" s="113">
        <f t="shared" si="1"/>
        <v>2500000000</v>
      </c>
      <c r="F11" s="113">
        <f t="shared" si="1"/>
        <v>2500000000</v>
      </c>
      <c r="G11" s="112">
        <f t="shared" si="1"/>
        <v>0</v>
      </c>
      <c r="H11" s="111"/>
      <c r="I11" s="238"/>
      <c r="J11" s="170"/>
      <c r="K11" s="170"/>
      <c r="L11" s="170"/>
      <c r="M11" s="170"/>
      <c r="N11" s="239"/>
    </row>
    <row r="12" spans="2:14" s="53" customFormat="1" ht="13.5" customHeight="1">
      <c r="B12" s="182"/>
      <c r="C12" s="108"/>
      <c r="D12" s="183" t="str">
        <f>C11</f>
        <v>복사지 사업수입</v>
      </c>
      <c r="E12" s="61">
        <f>I14</f>
        <v>2500000000</v>
      </c>
      <c r="F12" s="61">
        <f>L14</f>
        <v>2500000000</v>
      </c>
      <c r="G12" s="107">
        <f>N14</f>
        <v>0</v>
      </c>
      <c r="H12" s="106" t="s">
        <v>45</v>
      </c>
      <c r="I12" s="277" t="s">
        <v>47</v>
      </c>
      <c r="J12" s="277"/>
      <c r="K12" s="277"/>
      <c r="L12" s="277"/>
      <c r="M12" s="277"/>
      <c r="N12" s="278"/>
    </row>
    <row r="13" spans="2:14" s="53" customFormat="1" ht="13.5" customHeight="1">
      <c r="B13" s="182"/>
      <c r="C13" s="62"/>
      <c r="D13" s="83"/>
      <c r="E13" s="92"/>
      <c r="F13" s="92"/>
      <c r="G13" s="105"/>
      <c r="H13" s="66" t="s">
        <v>26</v>
      </c>
      <c r="I13" s="149">
        <v>2500000000</v>
      </c>
      <c r="J13" s="148" t="s">
        <v>25</v>
      </c>
      <c r="K13" s="148" t="s">
        <v>24</v>
      </c>
      <c r="L13" s="149">
        <v>2500000000</v>
      </c>
      <c r="M13" s="148" t="s">
        <v>23</v>
      </c>
      <c r="N13" s="147">
        <f>I13-L13</f>
        <v>0</v>
      </c>
    </row>
    <row r="14" spans="2:14" s="53" customFormat="1" ht="13.5" customHeight="1">
      <c r="B14" s="104"/>
      <c r="C14" s="103"/>
      <c r="D14" s="103"/>
      <c r="E14" s="90"/>
      <c r="F14" s="90"/>
      <c r="G14" s="179"/>
      <c r="H14" s="59" t="s">
        <v>22</v>
      </c>
      <c r="I14" s="224">
        <f>SUM(I13)</f>
        <v>2500000000</v>
      </c>
      <c r="J14" s="170"/>
      <c r="K14" s="170"/>
      <c r="L14" s="224">
        <f>SUM(L13)</f>
        <v>2500000000</v>
      </c>
      <c r="M14" s="170"/>
      <c r="N14" s="237">
        <f>SUM(I14-L14)</f>
        <v>0</v>
      </c>
    </row>
    <row r="15" spans="2:14" s="53" customFormat="1" ht="13.5" customHeight="1">
      <c r="B15" s="77" t="s">
        <v>16</v>
      </c>
      <c r="C15" s="71"/>
      <c r="D15" s="71"/>
      <c r="E15" s="114">
        <f t="shared" ref="E15:G16" si="2">E16</f>
        <v>20000000</v>
      </c>
      <c r="F15" s="114">
        <f t="shared" si="2"/>
        <v>20000000</v>
      </c>
      <c r="G15" s="97">
        <f t="shared" si="2"/>
        <v>0</v>
      </c>
      <c r="H15" s="111"/>
      <c r="I15" s="238"/>
      <c r="J15" s="170"/>
      <c r="K15" s="170"/>
      <c r="L15" s="170"/>
      <c r="M15" s="170"/>
      <c r="N15" s="239"/>
    </row>
    <row r="16" spans="2:14" s="53" customFormat="1" ht="13.5" customHeight="1">
      <c r="B16" s="181"/>
      <c r="C16" s="71" t="s">
        <v>50</v>
      </c>
      <c r="D16" s="71"/>
      <c r="E16" s="113">
        <f t="shared" si="2"/>
        <v>20000000</v>
      </c>
      <c r="F16" s="113">
        <f t="shared" si="2"/>
        <v>20000000</v>
      </c>
      <c r="G16" s="112">
        <f t="shared" si="2"/>
        <v>0</v>
      </c>
      <c r="H16" s="111"/>
      <c r="I16" s="238"/>
      <c r="J16" s="170"/>
      <c r="K16" s="170"/>
      <c r="L16" s="170"/>
      <c r="M16" s="170"/>
      <c r="N16" s="239"/>
    </row>
    <row r="17" spans="2:14" s="53" customFormat="1" ht="13.5" customHeight="1">
      <c r="B17" s="182"/>
      <c r="C17" s="108"/>
      <c r="D17" s="183" t="str">
        <f>C16</f>
        <v>직업재활 사업수입</v>
      </c>
      <c r="E17" s="61">
        <f>I19</f>
        <v>20000000</v>
      </c>
      <c r="F17" s="61">
        <f>L19</f>
        <v>20000000</v>
      </c>
      <c r="G17" s="107">
        <f>N19</f>
        <v>0</v>
      </c>
      <c r="H17" s="106" t="s">
        <v>45</v>
      </c>
      <c r="I17" s="277" t="s">
        <v>47</v>
      </c>
      <c r="J17" s="277"/>
      <c r="K17" s="277"/>
      <c r="L17" s="277"/>
      <c r="M17" s="277"/>
      <c r="N17" s="278"/>
    </row>
    <row r="18" spans="2:14" s="53" customFormat="1" ht="13.5" customHeight="1">
      <c r="B18" s="182"/>
      <c r="C18" s="62"/>
      <c r="D18" s="83"/>
      <c r="E18" s="92"/>
      <c r="F18" s="92"/>
      <c r="G18" s="105"/>
      <c r="H18" s="66" t="s">
        <v>26</v>
      </c>
      <c r="I18" s="149">
        <v>20000000</v>
      </c>
      <c r="J18" s="148" t="s">
        <v>25</v>
      </c>
      <c r="K18" s="148" t="s">
        <v>24</v>
      </c>
      <c r="L18" s="149">
        <v>20000000</v>
      </c>
      <c r="M18" s="148" t="s">
        <v>23</v>
      </c>
      <c r="N18" s="147">
        <f>I18-L18</f>
        <v>0</v>
      </c>
    </row>
    <row r="19" spans="2:14" s="53" customFormat="1" ht="13.5" customHeight="1">
      <c r="B19" s="104"/>
      <c r="C19" s="103"/>
      <c r="D19" s="103"/>
      <c r="E19" s="90"/>
      <c r="F19" s="90"/>
      <c r="G19" s="179"/>
      <c r="H19" s="59" t="s">
        <v>22</v>
      </c>
      <c r="I19" s="224">
        <f>SUM(I18)</f>
        <v>20000000</v>
      </c>
      <c r="J19" s="170"/>
      <c r="K19" s="170"/>
      <c r="L19" s="224">
        <f>SUM(L18)</f>
        <v>20000000</v>
      </c>
      <c r="M19" s="170"/>
      <c r="N19" s="237">
        <f>SUM(I19-L19)</f>
        <v>0</v>
      </c>
    </row>
    <row r="20" spans="2:14" s="53" customFormat="1" ht="13.5" customHeight="1">
      <c r="B20" s="77" t="s">
        <v>16</v>
      </c>
      <c r="C20" s="71"/>
      <c r="D20" s="71"/>
      <c r="E20" s="114">
        <f t="shared" ref="E20:G21" si="3">E21</f>
        <v>165000000</v>
      </c>
      <c r="F20" s="114">
        <f t="shared" si="3"/>
        <v>165000000</v>
      </c>
      <c r="G20" s="97">
        <f t="shared" si="3"/>
        <v>0</v>
      </c>
      <c r="H20" s="111"/>
      <c r="I20" s="238"/>
      <c r="J20" s="170"/>
      <c r="K20" s="170"/>
      <c r="L20" s="170"/>
      <c r="M20" s="170"/>
      <c r="N20" s="239"/>
    </row>
    <row r="21" spans="2:14" s="53" customFormat="1" ht="13.5" customHeight="1">
      <c r="B21" s="181"/>
      <c r="C21" s="71" t="s">
        <v>49</v>
      </c>
      <c r="D21" s="71"/>
      <c r="E21" s="113">
        <f t="shared" si="3"/>
        <v>165000000</v>
      </c>
      <c r="F21" s="113">
        <f t="shared" si="3"/>
        <v>165000000</v>
      </c>
      <c r="G21" s="112">
        <f t="shared" si="3"/>
        <v>0</v>
      </c>
      <c r="H21" s="111"/>
      <c r="I21" s="238"/>
      <c r="J21" s="170"/>
      <c r="K21" s="170"/>
      <c r="L21" s="170"/>
      <c r="M21" s="170"/>
      <c r="N21" s="239"/>
    </row>
    <row r="22" spans="2:14" s="53" customFormat="1" ht="13.5" customHeight="1">
      <c r="B22" s="182"/>
      <c r="C22" s="108"/>
      <c r="D22" s="183" t="str">
        <f>C21</f>
        <v>스캔사업수입</v>
      </c>
      <c r="E22" s="61">
        <f>I24</f>
        <v>165000000</v>
      </c>
      <c r="F22" s="61">
        <f>L24</f>
        <v>165000000</v>
      </c>
      <c r="G22" s="107">
        <f>N24</f>
        <v>0</v>
      </c>
      <c r="H22" s="106" t="s">
        <v>45</v>
      </c>
      <c r="I22" s="277" t="s">
        <v>47</v>
      </c>
      <c r="J22" s="277"/>
      <c r="K22" s="277"/>
      <c r="L22" s="277"/>
      <c r="M22" s="277"/>
      <c r="N22" s="278"/>
    </row>
    <row r="23" spans="2:14" s="53" customFormat="1" ht="13.5" customHeight="1">
      <c r="B23" s="182"/>
      <c r="C23" s="62"/>
      <c r="D23" s="83"/>
      <c r="E23" s="92"/>
      <c r="F23" s="92"/>
      <c r="G23" s="105"/>
      <c r="H23" s="66" t="s">
        <v>26</v>
      </c>
      <c r="I23" s="149">
        <v>165000000</v>
      </c>
      <c r="J23" s="148" t="s">
        <v>25</v>
      </c>
      <c r="K23" s="148" t="s">
        <v>24</v>
      </c>
      <c r="L23" s="149">
        <v>165000000</v>
      </c>
      <c r="M23" s="148" t="s">
        <v>23</v>
      </c>
      <c r="N23" s="147">
        <f>I23-L23</f>
        <v>0</v>
      </c>
    </row>
    <row r="24" spans="2:14" s="53" customFormat="1" ht="13.5" customHeight="1">
      <c r="B24" s="104"/>
      <c r="C24" s="103"/>
      <c r="D24" s="103"/>
      <c r="E24" s="90"/>
      <c r="F24" s="90"/>
      <c r="G24" s="179"/>
      <c r="H24" s="59" t="s">
        <v>22</v>
      </c>
      <c r="I24" s="224">
        <f>SUM(I23)</f>
        <v>165000000</v>
      </c>
      <c r="J24" s="170"/>
      <c r="K24" s="170"/>
      <c r="L24" s="224">
        <f>SUM(L23)</f>
        <v>165000000</v>
      </c>
      <c r="M24" s="170"/>
      <c r="N24" s="237">
        <f>SUM(I24-L24)</f>
        <v>0</v>
      </c>
    </row>
    <row r="25" spans="2:14" s="53" customFormat="1" ht="13.5" hidden="1" customHeight="1">
      <c r="B25" s="77" t="s">
        <v>46</v>
      </c>
      <c r="C25" s="71"/>
      <c r="D25" s="71"/>
      <c r="E25" s="114">
        <f t="shared" ref="E25:G26" si="4">E26</f>
        <v>0</v>
      </c>
      <c r="F25" s="114">
        <f t="shared" si="4"/>
        <v>0</v>
      </c>
      <c r="G25" s="97">
        <f t="shared" si="4"/>
        <v>0</v>
      </c>
      <c r="H25" s="111"/>
      <c r="I25" s="238"/>
      <c r="J25" s="170"/>
      <c r="K25" s="170"/>
      <c r="L25" s="170"/>
      <c r="M25" s="170"/>
      <c r="N25" s="239"/>
    </row>
    <row r="26" spans="2:14" s="53" customFormat="1" ht="13.5" hidden="1" customHeight="1">
      <c r="B26" s="181"/>
      <c r="C26" s="71" t="s">
        <v>48</v>
      </c>
      <c r="D26" s="71"/>
      <c r="E26" s="113">
        <f t="shared" si="4"/>
        <v>0</v>
      </c>
      <c r="F26" s="113">
        <f t="shared" si="4"/>
        <v>0</v>
      </c>
      <c r="G26" s="112">
        <f t="shared" si="4"/>
        <v>0</v>
      </c>
      <c r="H26" s="111"/>
      <c r="I26" s="238"/>
      <c r="J26" s="170"/>
      <c r="K26" s="170"/>
      <c r="L26" s="170"/>
      <c r="M26" s="170"/>
      <c r="N26" s="239"/>
    </row>
    <row r="27" spans="2:14" s="53" customFormat="1" ht="13.5" hidden="1" customHeight="1">
      <c r="B27" s="182"/>
      <c r="C27" s="108"/>
      <c r="D27" s="183" t="str">
        <f>C26</f>
        <v>고용노동부</v>
      </c>
      <c r="E27" s="61">
        <f>I29</f>
        <v>0</v>
      </c>
      <c r="F27" s="61">
        <f>L29</f>
        <v>0</v>
      </c>
      <c r="G27" s="107">
        <f>N29</f>
        <v>0</v>
      </c>
      <c r="H27" s="106" t="s">
        <v>45</v>
      </c>
      <c r="I27" s="277" t="s">
        <v>47</v>
      </c>
      <c r="J27" s="277"/>
      <c r="K27" s="277"/>
      <c r="L27" s="277"/>
      <c r="M27" s="277"/>
      <c r="N27" s="278"/>
    </row>
    <row r="28" spans="2:14" s="53" customFormat="1" ht="13.5" hidden="1" customHeight="1">
      <c r="B28" s="182"/>
      <c r="C28" s="62"/>
      <c r="D28" s="83"/>
      <c r="E28" s="92"/>
      <c r="F28" s="92"/>
      <c r="G28" s="105"/>
      <c r="H28" s="66" t="s">
        <v>26</v>
      </c>
      <c r="I28" s="149">
        <v>0</v>
      </c>
      <c r="J28" s="148" t="s">
        <v>25</v>
      </c>
      <c r="K28" s="148" t="s">
        <v>24</v>
      </c>
      <c r="L28" s="149">
        <v>0</v>
      </c>
      <c r="M28" s="148" t="s">
        <v>23</v>
      </c>
      <c r="N28" s="147">
        <f>I28-L28</f>
        <v>0</v>
      </c>
    </row>
    <row r="29" spans="2:14" s="53" customFormat="1" ht="13.5" hidden="1" customHeight="1">
      <c r="B29" s="104"/>
      <c r="C29" s="103"/>
      <c r="D29" s="103"/>
      <c r="E29" s="90"/>
      <c r="F29" s="90"/>
      <c r="G29" s="179"/>
      <c r="H29" s="59" t="s">
        <v>22</v>
      </c>
      <c r="I29" s="224">
        <f>SUM(I28)</f>
        <v>0</v>
      </c>
      <c r="J29" s="170"/>
      <c r="K29" s="170"/>
      <c r="L29" s="224">
        <f>SUM(L28)</f>
        <v>0</v>
      </c>
      <c r="M29" s="170"/>
      <c r="N29" s="237">
        <f>SUM(I29-L29)</f>
        <v>0</v>
      </c>
    </row>
    <row r="30" spans="2:14" s="53" customFormat="1" ht="13.5" customHeight="1">
      <c r="B30" s="102" t="s">
        <v>46</v>
      </c>
      <c r="C30" s="180"/>
      <c r="D30" s="180"/>
      <c r="E30" s="90">
        <f t="shared" ref="E30:G31" si="5">E31</f>
        <v>0</v>
      </c>
      <c r="F30" s="90">
        <f t="shared" si="5"/>
        <v>0</v>
      </c>
      <c r="G30" s="97">
        <f t="shared" si="5"/>
        <v>0</v>
      </c>
      <c r="H30" s="96"/>
      <c r="I30" s="240"/>
      <c r="J30" s="170"/>
      <c r="K30" s="241"/>
      <c r="L30" s="242"/>
      <c r="M30" s="241"/>
      <c r="N30" s="243"/>
    </row>
    <row r="31" spans="2:14" s="53" customFormat="1" ht="13.5" customHeight="1">
      <c r="B31" s="181"/>
      <c r="C31" s="71" t="s">
        <v>44</v>
      </c>
      <c r="D31" s="180"/>
      <c r="E31" s="98">
        <f t="shared" si="5"/>
        <v>0</v>
      </c>
      <c r="F31" s="98">
        <f t="shared" si="5"/>
        <v>0</v>
      </c>
      <c r="G31" s="97">
        <f t="shared" si="5"/>
        <v>0</v>
      </c>
      <c r="H31" s="96"/>
      <c r="I31" s="240"/>
      <c r="J31" s="241"/>
      <c r="K31" s="241"/>
      <c r="L31" s="242"/>
      <c r="M31" s="241"/>
      <c r="N31" s="243"/>
    </row>
    <row r="32" spans="2:14" s="53" customFormat="1" ht="13.5" customHeight="1">
      <c r="B32" s="182"/>
      <c r="C32" s="183"/>
      <c r="D32" s="196" t="s">
        <v>203</v>
      </c>
      <c r="E32" s="195">
        <f>I33</f>
        <v>0</v>
      </c>
      <c r="F32" s="61">
        <f>L34</f>
        <v>0</v>
      </c>
      <c r="G32" s="94">
        <f>N34</f>
        <v>0</v>
      </c>
      <c r="H32" s="93"/>
      <c r="I32" s="288" t="s">
        <v>204</v>
      </c>
      <c r="J32" s="288"/>
      <c r="K32" s="288"/>
      <c r="L32" s="288"/>
      <c r="M32" s="244"/>
      <c r="N32" s="245"/>
    </row>
    <row r="33" spans="2:16" s="53" customFormat="1" ht="13.5" customHeight="1">
      <c r="B33" s="182"/>
      <c r="C33" s="184"/>
      <c r="D33" s="197"/>
      <c r="E33" s="198"/>
      <c r="F33" s="92"/>
      <c r="G33" s="184"/>
      <c r="H33" s="82" t="s">
        <v>26</v>
      </c>
      <c r="I33" s="246">
        <v>0</v>
      </c>
      <c r="J33" s="247" t="s">
        <v>25</v>
      </c>
      <c r="K33" s="247" t="s">
        <v>24</v>
      </c>
      <c r="L33" s="246">
        <v>0</v>
      </c>
      <c r="M33" s="247" t="s">
        <v>23</v>
      </c>
      <c r="N33" s="248">
        <f>I33-L33</f>
        <v>0</v>
      </c>
    </row>
    <row r="34" spans="2:16" s="53" customFormat="1" ht="13.5" customHeight="1">
      <c r="B34" s="91"/>
      <c r="C34" s="179"/>
      <c r="D34" s="199"/>
      <c r="E34" s="200"/>
      <c r="F34" s="90"/>
      <c r="G34" s="179"/>
      <c r="H34" s="78" t="s">
        <v>22</v>
      </c>
      <c r="I34" s="249">
        <f>SUM(I33)</f>
        <v>0</v>
      </c>
      <c r="J34" s="250"/>
      <c r="K34" s="250"/>
      <c r="L34" s="251">
        <f>SUM(L33)</f>
        <v>0</v>
      </c>
      <c r="M34" s="250"/>
      <c r="N34" s="252">
        <f>SUM(N33)</f>
        <v>0</v>
      </c>
    </row>
    <row r="35" spans="2:16" s="53" customFormat="1" ht="13.5" customHeight="1">
      <c r="B35" s="77" t="s">
        <v>46</v>
      </c>
      <c r="C35" s="71" t="s">
        <v>45</v>
      </c>
      <c r="D35" s="201" t="s">
        <v>45</v>
      </c>
      <c r="E35" s="202">
        <f>SUM(E36)</f>
        <v>263202670</v>
      </c>
      <c r="F35" s="75">
        <f>F36</f>
        <v>261992290</v>
      </c>
      <c r="G35" s="74">
        <f>G36</f>
        <v>1210380</v>
      </c>
      <c r="H35" s="88" t="s">
        <v>45</v>
      </c>
      <c r="I35" s="289" t="s">
        <v>45</v>
      </c>
      <c r="J35" s="289"/>
      <c r="K35" s="289"/>
      <c r="L35" s="289"/>
      <c r="M35" s="253"/>
      <c r="N35" s="252"/>
    </row>
    <row r="36" spans="2:16" s="53" customFormat="1" ht="13.5" customHeight="1">
      <c r="B36" s="64"/>
      <c r="C36" s="71" t="s">
        <v>44</v>
      </c>
      <c r="D36" s="201"/>
      <c r="E36" s="203">
        <f>SUM(E37)</f>
        <v>263202670</v>
      </c>
      <c r="F36" s="70">
        <f>F37</f>
        <v>261992290</v>
      </c>
      <c r="G36" s="69">
        <f>G37</f>
        <v>1210380</v>
      </c>
      <c r="H36" s="88"/>
      <c r="I36" s="254"/>
      <c r="J36" s="254"/>
      <c r="K36" s="254"/>
      <c r="L36" s="254"/>
      <c r="M36" s="253"/>
      <c r="N36" s="252"/>
    </row>
    <row r="37" spans="2:16" s="53" customFormat="1" ht="13.5" customHeight="1">
      <c r="B37" s="81"/>
      <c r="C37" s="79"/>
      <c r="D37" s="197" t="s">
        <v>43</v>
      </c>
      <c r="E37" s="195">
        <f>I40+I44</f>
        <v>263202670</v>
      </c>
      <c r="F37" s="61">
        <f>L40+L44</f>
        <v>261992290</v>
      </c>
      <c r="G37" s="60">
        <f>E37-F37</f>
        <v>1210380</v>
      </c>
      <c r="H37" s="86"/>
      <c r="I37" s="281" t="s">
        <v>42</v>
      </c>
      <c r="J37" s="281"/>
      <c r="K37" s="281"/>
      <c r="L37" s="281"/>
      <c r="M37" s="85"/>
      <c r="N37" s="84"/>
      <c r="O37" s="222"/>
    </row>
    <row r="38" spans="2:16" s="53" customFormat="1" ht="13.5" customHeight="1">
      <c r="B38" s="81"/>
      <c r="C38" s="79"/>
      <c r="D38" s="204"/>
      <c r="E38" s="195"/>
      <c r="F38" s="61"/>
      <c r="G38" s="60"/>
      <c r="H38" s="67"/>
      <c r="I38" s="282" t="s">
        <v>41</v>
      </c>
      <c r="J38" s="282"/>
      <c r="K38" s="282"/>
      <c r="L38" s="282"/>
      <c r="M38" s="282"/>
      <c r="N38" s="283"/>
      <c r="O38" s="222"/>
    </row>
    <row r="39" spans="2:16" s="53" customFormat="1" ht="13.5" customHeight="1">
      <c r="B39" s="81"/>
      <c r="C39" s="80"/>
      <c r="D39" s="205"/>
      <c r="E39" s="195"/>
      <c r="F39" s="61"/>
      <c r="G39" s="60"/>
      <c r="H39" s="82" t="s">
        <v>26</v>
      </c>
      <c r="I39" s="246">
        <v>233314670</v>
      </c>
      <c r="J39" s="247" t="s">
        <v>25</v>
      </c>
      <c r="K39" s="247" t="s">
        <v>24</v>
      </c>
      <c r="L39" s="246">
        <v>234380290</v>
      </c>
      <c r="M39" s="247" t="s">
        <v>23</v>
      </c>
      <c r="N39" s="248">
        <f>I39-L39</f>
        <v>-1065620</v>
      </c>
      <c r="O39" s="222"/>
      <c r="P39" s="65"/>
    </row>
    <row r="40" spans="2:16" s="53" customFormat="1" ht="13.5" customHeight="1">
      <c r="B40" s="81"/>
      <c r="C40" s="80"/>
      <c r="D40" s="205"/>
      <c r="E40" s="195"/>
      <c r="F40" s="61"/>
      <c r="G40" s="60"/>
      <c r="H40" s="78" t="s">
        <v>22</v>
      </c>
      <c r="I40" s="249">
        <f>SUM(I39)</f>
        <v>233314670</v>
      </c>
      <c r="J40" s="255"/>
      <c r="K40" s="255"/>
      <c r="L40" s="249">
        <f>SUM(L39)</f>
        <v>234380290</v>
      </c>
      <c r="M40" s="255"/>
      <c r="N40" s="256">
        <f>SUM(I40-L40)</f>
        <v>-1065620</v>
      </c>
    </row>
    <row r="41" spans="2:16" s="53" customFormat="1" ht="13.5" customHeight="1">
      <c r="B41" s="81"/>
      <c r="C41" s="80"/>
      <c r="D41" s="205"/>
      <c r="E41" s="195"/>
      <c r="F41" s="61"/>
      <c r="G41" s="60"/>
      <c r="H41" s="67"/>
      <c r="I41" s="286" t="s">
        <v>178</v>
      </c>
      <c r="J41" s="286"/>
      <c r="K41" s="286"/>
      <c r="L41" s="286"/>
      <c r="M41" s="286"/>
      <c r="N41" s="287"/>
    </row>
    <row r="42" spans="2:16" s="53" customFormat="1" ht="13.5" customHeight="1">
      <c r="B42" s="81"/>
      <c r="C42" s="80"/>
      <c r="D42" s="205"/>
      <c r="E42" s="195"/>
      <c r="F42" s="61"/>
      <c r="G42" s="60"/>
      <c r="H42" s="67"/>
      <c r="I42" s="284" t="s">
        <v>179</v>
      </c>
      <c r="J42" s="284"/>
      <c r="K42" s="284"/>
      <c r="L42" s="284"/>
      <c r="M42" s="284"/>
      <c r="N42" s="285"/>
    </row>
    <row r="43" spans="2:16" s="53" customFormat="1" ht="13.5" customHeight="1">
      <c r="B43" s="81"/>
      <c r="C43" s="80"/>
      <c r="D43" s="205"/>
      <c r="E43" s="195"/>
      <c r="F43" s="61"/>
      <c r="G43" s="60"/>
      <c r="H43" s="82" t="s">
        <v>26</v>
      </c>
      <c r="I43" s="246">
        <v>29888000</v>
      </c>
      <c r="J43" s="247" t="s">
        <v>25</v>
      </c>
      <c r="K43" s="247" t="s">
        <v>24</v>
      </c>
      <c r="L43" s="246">
        <v>27612000</v>
      </c>
      <c r="M43" s="247" t="s">
        <v>23</v>
      </c>
      <c r="N43" s="248">
        <f>I43-L43</f>
        <v>2276000</v>
      </c>
      <c r="O43" s="223"/>
    </row>
    <row r="44" spans="2:16" s="53" customFormat="1" ht="13.5" customHeight="1">
      <c r="B44" s="81"/>
      <c r="C44" s="80"/>
      <c r="D44" s="205"/>
      <c r="E44" s="195"/>
      <c r="F44" s="61"/>
      <c r="G44" s="60"/>
      <c r="H44" s="78" t="s">
        <v>22</v>
      </c>
      <c r="I44" s="249">
        <f>SUM(I43)</f>
        <v>29888000</v>
      </c>
      <c r="J44" s="255"/>
      <c r="K44" s="255"/>
      <c r="L44" s="249">
        <f>SUM(L43)</f>
        <v>27612000</v>
      </c>
      <c r="M44" s="255"/>
      <c r="N44" s="256">
        <f>SUM(I44-L44)</f>
        <v>2276000</v>
      </c>
    </row>
    <row r="45" spans="2:16" s="53" customFormat="1" ht="13.5" customHeight="1">
      <c r="B45" s="77" t="s">
        <v>40</v>
      </c>
      <c r="C45" s="76"/>
      <c r="D45" s="206"/>
      <c r="E45" s="202">
        <f t="shared" ref="E45:G46" si="6">E46</f>
        <v>500000</v>
      </c>
      <c r="F45" s="75">
        <f t="shared" si="6"/>
        <v>500000</v>
      </c>
      <c r="G45" s="74">
        <f t="shared" si="6"/>
        <v>0</v>
      </c>
      <c r="H45" s="68"/>
      <c r="I45" s="257"/>
      <c r="J45" s="257"/>
      <c r="K45" s="257"/>
      <c r="L45" s="257"/>
      <c r="M45" s="257"/>
      <c r="N45" s="258"/>
    </row>
    <row r="46" spans="2:16" s="53" customFormat="1" ht="13.5" customHeight="1">
      <c r="B46" s="73"/>
      <c r="C46" s="72" t="s">
        <v>39</v>
      </c>
      <c r="D46" s="206"/>
      <c r="E46" s="203">
        <f t="shared" si="6"/>
        <v>500000</v>
      </c>
      <c r="F46" s="70">
        <f t="shared" si="6"/>
        <v>500000</v>
      </c>
      <c r="G46" s="69">
        <f t="shared" si="6"/>
        <v>0</v>
      </c>
      <c r="H46" s="68"/>
      <c r="I46" s="257"/>
      <c r="J46" s="257"/>
      <c r="K46" s="257"/>
      <c r="L46" s="257"/>
      <c r="M46" s="257"/>
      <c r="N46" s="258"/>
    </row>
    <row r="47" spans="2:16" s="53" customFormat="1" ht="13.5" customHeight="1">
      <c r="B47" s="64"/>
      <c r="C47" s="63"/>
      <c r="D47" s="194" t="s">
        <v>38</v>
      </c>
      <c r="E47" s="195">
        <f>F47+G47</f>
        <v>500000</v>
      </c>
      <c r="F47" s="61">
        <f>L48</f>
        <v>500000</v>
      </c>
      <c r="G47" s="60">
        <f>N49</f>
        <v>0</v>
      </c>
      <c r="H47" s="67"/>
      <c r="I47" s="286" t="s">
        <v>37</v>
      </c>
      <c r="J47" s="286"/>
      <c r="K47" s="286"/>
      <c r="L47" s="286"/>
      <c r="M47" s="286"/>
      <c r="N47" s="287"/>
    </row>
    <row r="48" spans="2:16" s="53" customFormat="1" ht="13.5" customHeight="1">
      <c r="B48" s="64"/>
      <c r="C48" s="63"/>
      <c r="D48" s="194"/>
      <c r="E48" s="195"/>
      <c r="F48" s="61"/>
      <c r="G48" s="60"/>
      <c r="H48" s="66" t="s">
        <v>26</v>
      </c>
      <c r="I48" s="246">
        <v>500000</v>
      </c>
      <c r="J48" s="247" t="s">
        <v>25</v>
      </c>
      <c r="K48" s="247" t="s">
        <v>24</v>
      </c>
      <c r="L48" s="246">
        <v>500000</v>
      </c>
      <c r="M48" s="247" t="s">
        <v>23</v>
      </c>
      <c r="N48" s="248">
        <f>I48-L48</f>
        <v>0</v>
      </c>
    </row>
    <row r="49" spans="2:14" s="53" customFormat="1" ht="13.5" customHeight="1">
      <c r="B49" s="64"/>
      <c r="C49" s="63"/>
      <c r="D49" s="194"/>
      <c r="E49" s="195"/>
      <c r="F49" s="61"/>
      <c r="G49" s="60"/>
      <c r="H49" s="59" t="s">
        <v>22</v>
      </c>
      <c r="I49" s="259">
        <f>SUM(I48)</f>
        <v>500000</v>
      </c>
      <c r="J49" s="255"/>
      <c r="K49" s="255"/>
      <c r="L49" s="259">
        <f>SUM(L48)</f>
        <v>500000</v>
      </c>
      <c r="M49" s="255"/>
      <c r="N49" s="256">
        <f>SUM(I49-L49)</f>
        <v>0</v>
      </c>
    </row>
    <row r="50" spans="2:14" s="53" customFormat="1" ht="13.5" customHeight="1">
      <c r="B50" s="77" t="s">
        <v>33</v>
      </c>
      <c r="C50" s="76"/>
      <c r="D50" s="71"/>
      <c r="E50" s="75">
        <f t="shared" ref="E50:G51" si="7">E51</f>
        <v>10000000</v>
      </c>
      <c r="F50" s="75">
        <f t="shared" si="7"/>
        <v>10000000</v>
      </c>
      <c r="G50" s="74">
        <f t="shared" si="7"/>
        <v>0</v>
      </c>
      <c r="H50" s="68"/>
      <c r="I50" s="257"/>
      <c r="J50" s="257"/>
      <c r="K50" s="257"/>
      <c r="L50" s="257"/>
      <c r="M50" s="257"/>
      <c r="N50" s="258"/>
    </row>
    <row r="51" spans="2:14" s="53" customFormat="1" ht="13.5" customHeight="1">
      <c r="B51" s="73"/>
      <c r="C51" s="72" t="s">
        <v>36</v>
      </c>
      <c r="D51" s="71"/>
      <c r="E51" s="70">
        <f t="shared" si="7"/>
        <v>10000000</v>
      </c>
      <c r="F51" s="70">
        <f t="shared" si="7"/>
        <v>10000000</v>
      </c>
      <c r="G51" s="69">
        <f t="shared" si="7"/>
        <v>0</v>
      </c>
      <c r="H51" s="68"/>
      <c r="I51" s="257"/>
      <c r="J51" s="257"/>
      <c r="K51" s="257"/>
      <c r="L51" s="257"/>
      <c r="M51" s="257"/>
      <c r="N51" s="258"/>
    </row>
    <row r="52" spans="2:14" s="53" customFormat="1" ht="13.5" customHeight="1">
      <c r="B52" s="64"/>
      <c r="C52" s="63"/>
      <c r="D52" s="62" t="s">
        <v>35</v>
      </c>
      <c r="E52" s="61">
        <f>F52+G52</f>
        <v>10000000</v>
      </c>
      <c r="F52" s="61">
        <f>L53</f>
        <v>10000000</v>
      </c>
      <c r="G52" s="60">
        <f>N54</f>
        <v>0</v>
      </c>
      <c r="H52" s="67"/>
      <c r="I52" s="286" t="s">
        <v>34</v>
      </c>
      <c r="J52" s="286"/>
      <c r="K52" s="286"/>
      <c r="L52" s="286"/>
      <c r="M52" s="286"/>
      <c r="N52" s="287"/>
    </row>
    <row r="53" spans="2:14" s="53" customFormat="1" ht="13.5" customHeight="1">
      <c r="B53" s="64"/>
      <c r="C53" s="63"/>
      <c r="D53" s="62"/>
      <c r="E53" s="61"/>
      <c r="F53" s="61"/>
      <c r="G53" s="60"/>
      <c r="H53" s="66" t="s">
        <v>26</v>
      </c>
      <c r="I53" s="246">
        <v>10000000</v>
      </c>
      <c r="J53" s="247" t="s">
        <v>25</v>
      </c>
      <c r="K53" s="247" t="s">
        <v>24</v>
      </c>
      <c r="L53" s="246">
        <v>10000000</v>
      </c>
      <c r="M53" s="247" t="s">
        <v>23</v>
      </c>
      <c r="N53" s="248">
        <f>I53-L53</f>
        <v>0</v>
      </c>
    </row>
    <row r="54" spans="2:14" s="53" customFormat="1" ht="13.5" customHeight="1">
      <c r="B54" s="64"/>
      <c r="C54" s="63"/>
      <c r="D54" s="62"/>
      <c r="E54" s="61"/>
      <c r="F54" s="61"/>
      <c r="G54" s="60"/>
      <c r="H54" s="59" t="s">
        <v>22</v>
      </c>
      <c r="I54" s="259">
        <f>SUM(I53)</f>
        <v>10000000</v>
      </c>
      <c r="J54" s="255"/>
      <c r="K54" s="255"/>
      <c r="L54" s="259">
        <f>SUM(L53)</f>
        <v>10000000</v>
      </c>
      <c r="M54" s="255"/>
      <c r="N54" s="256">
        <f>SUM(I54-L54)</f>
        <v>0</v>
      </c>
    </row>
    <row r="55" spans="2:14" s="53" customFormat="1" ht="13.5" customHeight="1">
      <c r="B55" s="77" t="s">
        <v>29</v>
      </c>
      <c r="C55" s="76"/>
      <c r="D55" s="71"/>
      <c r="E55" s="75">
        <f t="shared" ref="E55:G56" si="8">E56</f>
        <v>15000000</v>
      </c>
      <c r="F55" s="75">
        <f t="shared" si="8"/>
        <v>15000000</v>
      </c>
      <c r="G55" s="74">
        <f t="shared" si="8"/>
        <v>0</v>
      </c>
      <c r="H55" s="68"/>
      <c r="I55" s="257"/>
      <c r="J55" s="257"/>
      <c r="K55" s="257"/>
      <c r="L55" s="257"/>
      <c r="M55" s="257"/>
      <c r="N55" s="258"/>
    </row>
    <row r="56" spans="2:14" s="53" customFormat="1" ht="13.5" customHeight="1">
      <c r="B56" s="73"/>
      <c r="C56" s="72" t="s">
        <v>32</v>
      </c>
      <c r="D56" s="71"/>
      <c r="E56" s="70">
        <f t="shared" si="8"/>
        <v>15000000</v>
      </c>
      <c r="F56" s="70">
        <f t="shared" si="8"/>
        <v>15000000</v>
      </c>
      <c r="G56" s="69">
        <f t="shared" si="8"/>
        <v>0</v>
      </c>
      <c r="H56" s="68"/>
      <c r="I56" s="257"/>
      <c r="J56" s="257"/>
      <c r="K56" s="257"/>
      <c r="L56" s="257"/>
      <c r="M56" s="257"/>
      <c r="N56" s="258"/>
    </row>
    <row r="57" spans="2:14" s="53" customFormat="1" ht="13.5" customHeight="1">
      <c r="B57" s="64"/>
      <c r="C57" s="63"/>
      <c r="D57" s="194" t="s">
        <v>32</v>
      </c>
      <c r="E57" s="195">
        <f>F57+G57</f>
        <v>15000000</v>
      </c>
      <c r="F57" s="61">
        <f>L58</f>
        <v>15000000</v>
      </c>
      <c r="G57" s="60">
        <f>N59</f>
        <v>0</v>
      </c>
      <c r="H57" s="67"/>
      <c r="I57" s="286" t="s">
        <v>31</v>
      </c>
      <c r="J57" s="286"/>
      <c r="K57" s="286"/>
      <c r="L57" s="286"/>
      <c r="M57" s="286"/>
      <c r="N57" s="287"/>
    </row>
    <row r="58" spans="2:14" s="53" customFormat="1" ht="13.5" customHeight="1">
      <c r="B58" s="64"/>
      <c r="C58" s="63"/>
      <c r="D58" s="62"/>
      <c r="E58" s="61"/>
      <c r="F58" s="61"/>
      <c r="G58" s="60"/>
      <c r="H58" s="66" t="s">
        <v>26</v>
      </c>
      <c r="I58" s="246">
        <v>15000000</v>
      </c>
      <c r="J58" s="247" t="s">
        <v>25</v>
      </c>
      <c r="K58" s="247" t="s">
        <v>24</v>
      </c>
      <c r="L58" s="246">
        <v>15000000</v>
      </c>
      <c r="M58" s="247" t="s">
        <v>23</v>
      </c>
      <c r="N58" s="248">
        <f>I58-L58</f>
        <v>0</v>
      </c>
    </row>
    <row r="59" spans="2:14" s="53" customFormat="1" ht="13.5" customHeight="1">
      <c r="B59" s="64"/>
      <c r="C59" s="63"/>
      <c r="D59" s="62"/>
      <c r="E59" s="61"/>
      <c r="F59" s="61"/>
      <c r="G59" s="60"/>
      <c r="H59" s="59" t="s">
        <v>22</v>
      </c>
      <c r="I59" s="259">
        <f>SUM(I58)</f>
        <v>15000000</v>
      </c>
      <c r="J59" s="255"/>
      <c r="K59" s="255"/>
      <c r="L59" s="259">
        <f>SUM(L58)</f>
        <v>15000000</v>
      </c>
      <c r="M59" s="255"/>
      <c r="N59" s="256">
        <f>SUM(I59-L59)</f>
        <v>0</v>
      </c>
    </row>
    <row r="60" spans="2:14" s="53" customFormat="1" ht="13.5" customHeight="1">
      <c r="B60" s="77" t="s">
        <v>29</v>
      </c>
      <c r="C60" s="76"/>
      <c r="D60" s="71"/>
      <c r="E60" s="75">
        <f t="shared" ref="E60:G61" si="9">E61</f>
        <v>1000000</v>
      </c>
      <c r="F60" s="75">
        <f t="shared" si="9"/>
        <v>1000000</v>
      </c>
      <c r="G60" s="74">
        <f t="shared" si="9"/>
        <v>0</v>
      </c>
      <c r="H60" s="68"/>
      <c r="I60" s="257"/>
      <c r="J60" s="257"/>
      <c r="K60" s="257"/>
      <c r="L60" s="257"/>
      <c r="M60" s="257"/>
      <c r="N60" s="258"/>
    </row>
    <row r="61" spans="2:14" s="53" customFormat="1" ht="13.5" customHeight="1">
      <c r="B61" s="73"/>
      <c r="C61" s="72" t="s">
        <v>28</v>
      </c>
      <c r="D61" s="71"/>
      <c r="E61" s="70">
        <f t="shared" si="9"/>
        <v>1000000</v>
      </c>
      <c r="F61" s="70">
        <f t="shared" si="9"/>
        <v>1000000</v>
      </c>
      <c r="G61" s="69">
        <f t="shared" si="9"/>
        <v>0</v>
      </c>
      <c r="H61" s="68"/>
      <c r="I61" s="257"/>
      <c r="J61" s="257"/>
      <c r="K61" s="257"/>
      <c r="L61" s="257"/>
      <c r="M61" s="257"/>
      <c r="N61" s="258"/>
    </row>
    <row r="62" spans="2:14" s="53" customFormat="1" ht="13.5" customHeight="1">
      <c r="B62" s="64"/>
      <c r="C62" s="63"/>
      <c r="D62" s="62" t="s">
        <v>28</v>
      </c>
      <c r="E62" s="61">
        <f>F62+G62</f>
        <v>1000000</v>
      </c>
      <c r="F62" s="61">
        <f>L63</f>
        <v>1000000</v>
      </c>
      <c r="G62" s="60">
        <f>N64</f>
        <v>0</v>
      </c>
      <c r="H62" s="67"/>
      <c r="I62" s="286" t="s">
        <v>27</v>
      </c>
      <c r="J62" s="286"/>
      <c r="K62" s="286"/>
      <c r="L62" s="286"/>
      <c r="M62" s="286"/>
      <c r="N62" s="287"/>
    </row>
    <row r="63" spans="2:14" s="53" customFormat="1" ht="13.5" customHeight="1">
      <c r="B63" s="64"/>
      <c r="C63" s="63"/>
      <c r="D63" s="62"/>
      <c r="E63" s="61"/>
      <c r="F63" s="61"/>
      <c r="G63" s="60"/>
      <c r="H63" s="66" t="s">
        <v>26</v>
      </c>
      <c r="I63" s="246">
        <v>1000000</v>
      </c>
      <c r="J63" s="247" t="s">
        <v>25</v>
      </c>
      <c r="K63" s="247" t="s">
        <v>24</v>
      </c>
      <c r="L63" s="246">
        <v>1000000</v>
      </c>
      <c r="M63" s="247" t="s">
        <v>23</v>
      </c>
      <c r="N63" s="248">
        <f>I63-L63</f>
        <v>0</v>
      </c>
    </row>
    <row r="64" spans="2:14" s="53" customFormat="1" ht="13.5" customHeight="1">
      <c r="B64" s="104"/>
      <c r="C64" s="188"/>
      <c r="D64" s="103"/>
      <c r="E64" s="98"/>
      <c r="F64" s="98"/>
      <c r="G64" s="191"/>
      <c r="H64" s="59" t="s">
        <v>22</v>
      </c>
      <c r="I64" s="259">
        <f>SUM(I63)</f>
        <v>1000000</v>
      </c>
      <c r="J64" s="255"/>
      <c r="K64" s="255"/>
      <c r="L64" s="259">
        <f>SUM(L63)</f>
        <v>1000000</v>
      </c>
      <c r="M64" s="255"/>
      <c r="N64" s="256">
        <f>SUM(I64-L64)</f>
        <v>0</v>
      </c>
    </row>
    <row r="65" spans="2:14" s="53" customFormat="1" ht="13.5" customHeight="1">
      <c r="B65" s="77" t="s">
        <v>241</v>
      </c>
      <c r="C65" s="76"/>
      <c r="D65" s="71"/>
      <c r="E65" s="75">
        <f t="shared" ref="E65:G66" si="10">E66</f>
        <v>0</v>
      </c>
      <c r="F65" s="75">
        <f t="shared" si="10"/>
        <v>0</v>
      </c>
      <c r="G65" s="74">
        <f t="shared" si="10"/>
        <v>0</v>
      </c>
      <c r="H65" s="68"/>
      <c r="I65" s="257"/>
      <c r="J65" s="257"/>
      <c r="K65" s="257"/>
      <c r="L65" s="257"/>
      <c r="M65" s="257"/>
      <c r="N65" s="258"/>
    </row>
    <row r="66" spans="2:14" s="53" customFormat="1" ht="13.5" customHeight="1">
      <c r="B66" s="73"/>
      <c r="C66" s="72" t="s">
        <v>241</v>
      </c>
      <c r="D66" s="71"/>
      <c r="E66" s="70">
        <f t="shared" si="10"/>
        <v>0</v>
      </c>
      <c r="F66" s="70">
        <f t="shared" si="10"/>
        <v>0</v>
      </c>
      <c r="G66" s="69">
        <f t="shared" si="10"/>
        <v>0</v>
      </c>
      <c r="H66" s="68"/>
      <c r="I66" s="257"/>
      <c r="J66" s="257"/>
      <c r="K66" s="257"/>
      <c r="L66" s="257"/>
      <c r="M66" s="257"/>
      <c r="N66" s="258"/>
    </row>
    <row r="67" spans="2:14" s="53" customFormat="1" ht="13.5" customHeight="1">
      <c r="B67" s="64"/>
      <c r="C67" s="63"/>
      <c r="D67" s="62" t="s">
        <v>242</v>
      </c>
      <c r="E67" s="61">
        <f>F67+G67</f>
        <v>0</v>
      </c>
      <c r="F67" s="61">
        <f>L68</f>
        <v>0</v>
      </c>
      <c r="G67" s="60">
        <f>N69</f>
        <v>0</v>
      </c>
      <c r="H67" s="67"/>
      <c r="I67" s="286" t="s">
        <v>243</v>
      </c>
      <c r="J67" s="286"/>
      <c r="K67" s="286"/>
      <c r="L67" s="286"/>
      <c r="M67" s="286"/>
      <c r="N67" s="287"/>
    </row>
    <row r="68" spans="2:14" s="53" customFormat="1" ht="13.5" customHeight="1">
      <c r="B68" s="64"/>
      <c r="C68" s="63"/>
      <c r="D68" s="62"/>
      <c r="E68" s="61"/>
      <c r="F68" s="61"/>
      <c r="G68" s="60"/>
      <c r="H68" s="66" t="s">
        <v>26</v>
      </c>
      <c r="I68" s="246">
        <v>0</v>
      </c>
      <c r="J68" s="247" t="s">
        <v>25</v>
      </c>
      <c r="K68" s="247" t="s">
        <v>24</v>
      </c>
      <c r="L68" s="246">
        <v>0</v>
      </c>
      <c r="M68" s="247" t="s">
        <v>23</v>
      </c>
      <c r="N68" s="248">
        <f>I68-L68</f>
        <v>0</v>
      </c>
    </row>
    <row r="69" spans="2:14" s="53" customFormat="1" ht="13.5" customHeight="1">
      <c r="B69" s="104"/>
      <c r="C69" s="188"/>
      <c r="D69" s="103"/>
      <c r="E69" s="98"/>
      <c r="F69" s="98"/>
      <c r="G69" s="191"/>
      <c r="H69" s="59" t="s">
        <v>22</v>
      </c>
      <c r="I69" s="259">
        <f>SUM(I68)</f>
        <v>0</v>
      </c>
      <c r="J69" s="255"/>
      <c r="K69" s="255"/>
      <c r="L69" s="259">
        <f>SUM(L68)</f>
        <v>0</v>
      </c>
      <c r="M69" s="255"/>
      <c r="N69" s="256">
        <f>SUM(I69-L69)</f>
        <v>0</v>
      </c>
    </row>
    <row r="70" spans="2:14" s="53" customFormat="1" ht="13.5" customHeight="1">
      <c r="B70" s="104" t="s">
        <v>180</v>
      </c>
      <c r="C70" s="188"/>
      <c r="D70" s="103"/>
      <c r="E70" s="90">
        <f t="shared" ref="E70:G71" si="11">E71</f>
        <v>967206490</v>
      </c>
      <c r="F70" s="90">
        <f t="shared" si="11"/>
        <v>1197070000</v>
      </c>
      <c r="G70" s="189">
        <f t="shared" si="11"/>
        <v>-229863510</v>
      </c>
      <c r="H70" s="190"/>
      <c r="I70" s="260"/>
      <c r="J70" s="260"/>
      <c r="K70" s="260"/>
      <c r="L70" s="260"/>
      <c r="M70" s="260"/>
      <c r="N70" s="261"/>
    </row>
    <row r="71" spans="2:14" s="53" customFormat="1" ht="13.5" customHeight="1">
      <c r="B71" s="73"/>
      <c r="C71" s="72" t="s">
        <v>180</v>
      </c>
      <c r="D71" s="71"/>
      <c r="E71" s="70">
        <f t="shared" si="11"/>
        <v>967206490</v>
      </c>
      <c r="F71" s="70">
        <f t="shared" si="11"/>
        <v>1197070000</v>
      </c>
      <c r="G71" s="69">
        <f t="shared" si="11"/>
        <v>-229863510</v>
      </c>
      <c r="H71" s="68"/>
      <c r="I71" s="257"/>
      <c r="J71" s="257"/>
      <c r="K71" s="257"/>
      <c r="L71" s="257"/>
      <c r="M71" s="257"/>
      <c r="N71" s="258"/>
    </row>
    <row r="72" spans="2:14" s="53" customFormat="1" ht="13.5" customHeight="1">
      <c r="B72" s="64"/>
      <c r="C72" s="63"/>
      <c r="D72" s="62" t="s">
        <v>181</v>
      </c>
      <c r="E72" s="61">
        <f>F72+G72</f>
        <v>967206490</v>
      </c>
      <c r="F72" s="61">
        <f>L73</f>
        <v>1197070000</v>
      </c>
      <c r="G72" s="60">
        <f>N74</f>
        <v>-229863510</v>
      </c>
      <c r="H72" s="67"/>
      <c r="I72" s="286" t="s">
        <v>184</v>
      </c>
      <c r="J72" s="286"/>
      <c r="K72" s="286"/>
      <c r="L72" s="286"/>
      <c r="M72" s="286"/>
      <c r="N72" s="287"/>
    </row>
    <row r="73" spans="2:14" s="53" customFormat="1" ht="13.5" customHeight="1">
      <c r="B73" s="64"/>
      <c r="C73" s="63"/>
      <c r="D73" s="62"/>
      <c r="E73" s="61"/>
      <c r="F73" s="61"/>
      <c r="G73" s="60"/>
      <c r="H73" s="66" t="s">
        <v>26</v>
      </c>
      <c r="I73" s="246">
        <v>967206490</v>
      </c>
      <c r="J73" s="247" t="s">
        <v>25</v>
      </c>
      <c r="K73" s="247" t="s">
        <v>24</v>
      </c>
      <c r="L73" s="246">
        <v>1197070000</v>
      </c>
      <c r="M73" s="247" t="s">
        <v>23</v>
      </c>
      <c r="N73" s="248">
        <f>I73-L73</f>
        <v>-229863510</v>
      </c>
    </row>
    <row r="74" spans="2:14" s="53" customFormat="1" ht="13.5" customHeight="1">
      <c r="B74" s="64"/>
      <c r="C74" s="63"/>
      <c r="D74" s="62"/>
      <c r="E74" s="61"/>
      <c r="F74" s="61"/>
      <c r="G74" s="60"/>
      <c r="H74" s="59" t="s">
        <v>30</v>
      </c>
      <c r="I74" s="259">
        <f>SUM(I73)</f>
        <v>967206490</v>
      </c>
      <c r="J74" s="255"/>
      <c r="K74" s="255"/>
      <c r="L74" s="259">
        <f>SUM(L73)</f>
        <v>1197070000</v>
      </c>
      <c r="M74" s="255"/>
      <c r="N74" s="256">
        <f>SUM(I74-L74)</f>
        <v>-229863510</v>
      </c>
    </row>
    <row r="75" spans="2:14" s="53" customFormat="1" ht="13.5" customHeight="1">
      <c r="B75" s="77" t="s">
        <v>180</v>
      </c>
      <c r="C75" s="76"/>
      <c r="D75" s="71"/>
      <c r="E75" s="75">
        <f t="shared" ref="E75:G76" si="12">E76</f>
        <v>130000</v>
      </c>
      <c r="F75" s="75">
        <f t="shared" si="12"/>
        <v>130000</v>
      </c>
      <c r="G75" s="74">
        <f t="shared" si="12"/>
        <v>0</v>
      </c>
      <c r="H75" s="68"/>
      <c r="I75" s="257"/>
      <c r="J75" s="257"/>
      <c r="K75" s="257"/>
      <c r="L75" s="257"/>
      <c r="M75" s="257"/>
      <c r="N75" s="258"/>
    </row>
    <row r="76" spans="2:14" s="53" customFormat="1" ht="13.5" customHeight="1">
      <c r="B76" s="73"/>
      <c r="C76" s="72" t="s">
        <v>180</v>
      </c>
      <c r="D76" s="71"/>
      <c r="E76" s="70">
        <f t="shared" si="12"/>
        <v>130000</v>
      </c>
      <c r="F76" s="70">
        <f t="shared" si="12"/>
        <v>130000</v>
      </c>
      <c r="G76" s="69">
        <f t="shared" si="12"/>
        <v>0</v>
      </c>
      <c r="H76" s="68"/>
      <c r="I76" s="257"/>
      <c r="J76" s="257"/>
      <c r="K76" s="257"/>
      <c r="L76" s="257"/>
      <c r="M76" s="257"/>
      <c r="N76" s="258"/>
    </row>
    <row r="77" spans="2:14" s="53" customFormat="1" ht="13.5" customHeight="1">
      <c r="B77" s="64"/>
      <c r="C77" s="63"/>
      <c r="D77" s="62" t="s">
        <v>181</v>
      </c>
      <c r="E77" s="61">
        <f>F77+G77</f>
        <v>130000</v>
      </c>
      <c r="F77" s="61">
        <f>L78</f>
        <v>130000</v>
      </c>
      <c r="G77" s="60">
        <f>N79</f>
        <v>0</v>
      </c>
      <c r="H77" s="67"/>
      <c r="I77" s="286" t="s">
        <v>185</v>
      </c>
      <c r="J77" s="286"/>
      <c r="K77" s="286"/>
      <c r="L77" s="286"/>
      <c r="M77" s="286"/>
      <c r="N77" s="287"/>
    </row>
    <row r="78" spans="2:14" s="53" customFormat="1" ht="13.5" customHeight="1">
      <c r="B78" s="64"/>
      <c r="C78" s="63"/>
      <c r="D78" s="62" t="s">
        <v>182</v>
      </c>
      <c r="E78" s="61"/>
      <c r="F78" s="61"/>
      <c r="G78" s="60"/>
      <c r="H78" s="66" t="s">
        <v>26</v>
      </c>
      <c r="I78" s="246">
        <v>130000</v>
      </c>
      <c r="J78" s="247" t="s">
        <v>25</v>
      </c>
      <c r="K78" s="247" t="s">
        <v>24</v>
      </c>
      <c r="L78" s="246">
        <v>130000</v>
      </c>
      <c r="M78" s="247" t="s">
        <v>23</v>
      </c>
      <c r="N78" s="248">
        <f>I78-L78</f>
        <v>0</v>
      </c>
    </row>
    <row r="79" spans="2:14" s="53" customFormat="1" ht="13.5" customHeight="1" thickBot="1">
      <c r="B79" s="185"/>
      <c r="C79" s="186"/>
      <c r="D79" s="187"/>
      <c r="E79" s="127"/>
      <c r="F79" s="127"/>
      <c r="G79" s="126"/>
      <c r="H79" s="125" t="s">
        <v>22</v>
      </c>
      <c r="I79" s="124">
        <f>SUM(I78)</f>
        <v>130000</v>
      </c>
      <c r="J79" s="123"/>
      <c r="K79" s="123"/>
      <c r="L79" s="124">
        <f>SUM(L78)</f>
        <v>130000</v>
      </c>
      <c r="M79" s="123"/>
      <c r="N79" s="122">
        <f>SUM(I79-L79)</f>
        <v>0</v>
      </c>
    </row>
    <row r="80" spans="2:14" s="53" customFormat="1" ht="12">
      <c r="B80" s="58" t="s">
        <v>21</v>
      </c>
      <c r="C80" s="58"/>
      <c r="D80" s="58"/>
      <c r="E80" s="57">
        <f>E25+E30+E35+E45+E50+E70+E75+E20+E15+E10+E5+E65+E55+E60</f>
        <v>6742039160</v>
      </c>
      <c r="F80" s="57">
        <f>F25+F30+F35+F45+F50+F70+F75+F20+F15+F10+F5+F65+F55+F60</f>
        <v>6970692290</v>
      </c>
      <c r="G80" s="57">
        <f>G25+G30+G35+G45+G50+G70+G75+G20+G15+G10+G5+G65+G55+G60</f>
        <v>-228653130</v>
      </c>
      <c r="H80" s="54"/>
      <c r="I80" s="56"/>
      <c r="J80" s="55"/>
      <c r="K80" s="55"/>
      <c r="L80" s="55"/>
      <c r="M80" s="55"/>
      <c r="N80" s="54"/>
    </row>
    <row r="81" spans="3:14">
      <c r="E81" s="207"/>
      <c r="F81" s="207"/>
    </row>
    <row r="82" spans="3:14" s="50" customFormat="1" ht="11.25">
      <c r="C82" s="52"/>
      <c r="D82" s="52"/>
      <c r="E82" s="52"/>
      <c r="F82" s="52"/>
      <c r="I82" s="51"/>
    </row>
    <row r="83" spans="3:14" s="50" customFormat="1" ht="11.25">
      <c r="C83" s="52"/>
      <c r="D83" s="52"/>
      <c r="E83" s="52"/>
      <c r="F83" s="52"/>
      <c r="I83" s="51"/>
    </row>
    <row r="88" spans="3:14"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3:14"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3:14">
      <c r="E90" s="49"/>
      <c r="F90" s="49"/>
      <c r="G90" s="49"/>
      <c r="H90" s="49"/>
      <c r="I90" s="49"/>
      <c r="J90" s="49"/>
      <c r="K90" s="49"/>
      <c r="L90" s="49"/>
      <c r="M90" s="49"/>
      <c r="N90" s="49"/>
    </row>
  </sheetData>
  <mergeCells count="24">
    <mergeCell ref="B1:N1"/>
    <mergeCell ref="B3:D3"/>
    <mergeCell ref="E3:E4"/>
    <mergeCell ref="F3:F4"/>
    <mergeCell ref="G3:G4"/>
    <mergeCell ref="H3:N4"/>
    <mergeCell ref="I57:N57"/>
    <mergeCell ref="I52:N52"/>
    <mergeCell ref="I72:N72"/>
    <mergeCell ref="I77:N77"/>
    <mergeCell ref="I47:N47"/>
    <mergeCell ref="I67:N67"/>
    <mergeCell ref="I62:N62"/>
    <mergeCell ref="I38:N38"/>
    <mergeCell ref="I42:N42"/>
    <mergeCell ref="I41:N41"/>
    <mergeCell ref="I27:N27"/>
    <mergeCell ref="I32:L32"/>
    <mergeCell ref="I35:L35"/>
    <mergeCell ref="I12:N12"/>
    <mergeCell ref="I7:N7"/>
    <mergeCell ref="I22:N22"/>
    <mergeCell ref="I17:N17"/>
    <mergeCell ref="I37:L37"/>
  </mergeCells>
  <phoneticPr fontId="4" type="noConversion"/>
  <printOptions horizontalCentered="1"/>
  <pageMargins left="0.35433070866141736" right="0.27559055118110237" top="0.43307086614173229" bottom="0.27559055118110237" header="0.31496062992125984" footer="0.19685039370078741"/>
  <pageSetup paperSize="9" scale="85" orientation="landscape" r:id="rId1"/>
  <headerFooter>
    <oddFooter>&amp;L&amp;"새굴림,보통"&amp;9리드릭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194"/>
  <sheetViews>
    <sheetView zoomScaleNormal="100" workbookViewId="0">
      <pane ySplit="4" topLeftCell="A166" activePane="bottomLeft" state="frozen"/>
      <selection activeCell="F207" sqref="F207"/>
      <selection pane="bottomLeft" activeCell="L190" sqref="L190"/>
    </sheetView>
  </sheetViews>
  <sheetFormatPr defaultRowHeight="16.5"/>
  <cols>
    <col min="1" max="1" width="1.75" style="121" customWidth="1"/>
    <col min="2" max="2" width="14.25" style="121" customWidth="1"/>
    <col min="3" max="4" width="16.375" style="121" customWidth="1"/>
    <col min="5" max="5" width="14.875" style="121" customWidth="1"/>
    <col min="6" max="6" width="15.125" style="121" customWidth="1"/>
    <col min="7" max="7" width="14.125" style="121" customWidth="1"/>
    <col min="8" max="8" width="5.625" style="121" bestFit="1" customWidth="1"/>
    <col min="9" max="9" width="15.125" style="121" customWidth="1"/>
    <col min="10" max="10" width="2.375" style="121" bestFit="1" customWidth="1"/>
    <col min="11" max="11" width="4.75" style="121" bestFit="1" customWidth="1"/>
    <col min="12" max="12" width="14.375" style="121" customWidth="1"/>
    <col min="13" max="13" width="2.25" style="121" bestFit="1" customWidth="1"/>
    <col min="14" max="14" width="13.75" style="121" customWidth="1"/>
    <col min="15" max="16" width="13.75" style="193" bestFit="1" customWidth="1"/>
    <col min="17" max="226" width="9" style="121"/>
    <col min="227" max="227" width="3.625" style="121" customWidth="1"/>
    <col min="228" max="229" width="12.625" style="121" customWidth="1"/>
    <col min="230" max="230" width="14.875" style="121" bestFit="1" customWidth="1"/>
    <col min="231" max="232" width="13" style="121" bestFit="1" customWidth="1"/>
    <col min="233" max="233" width="12.125" style="121" bestFit="1" customWidth="1"/>
    <col min="234" max="234" width="5.625" style="121" bestFit="1" customWidth="1"/>
    <col min="235" max="235" width="15.125" style="121" customWidth="1"/>
    <col min="236" max="236" width="2.375" style="121" bestFit="1" customWidth="1"/>
    <col min="237" max="237" width="4.75" style="121" bestFit="1" customWidth="1"/>
    <col min="238" max="238" width="14.375" style="121" customWidth="1"/>
    <col min="239" max="239" width="2.25" style="121" bestFit="1" customWidth="1"/>
    <col min="240" max="240" width="12.375" style="121" customWidth="1"/>
    <col min="241" max="241" width="11.375" style="121" bestFit="1" customWidth="1"/>
    <col min="242" max="242" width="10.625" style="121" bestFit="1" customWidth="1"/>
    <col min="243" max="243" width="13.125" style="121" bestFit="1" customWidth="1"/>
    <col min="244" max="244" width="9.75" style="121" bestFit="1" customWidth="1"/>
    <col min="245" max="246" width="11.25" style="121" bestFit="1" customWidth="1"/>
    <col min="247" max="482" width="9" style="121"/>
    <col min="483" max="483" width="3.625" style="121" customWidth="1"/>
    <col min="484" max="485" width="12.625" style="121" customWidth="1"/>
    <col min="486" max="486" width="14.875" style="121" bestFit="1" customWidth="1"/>
    <col min="487" max="488" width="13" style="121" bestFit="1" customWidth="1"/>
    <col min="489" max="489" width="12.125" style="121" bestFit="1" customWidth="1"/>
    <col min="490" max="490" width="5.625" style="121" bestFit="1" customWidth="1"/>
    <col min="491" max="491" width="15.125" style="121" customWidth="1"/>
    <col min="492" max="492" width="2.375" style="121" bestFit="1" customWidth="1"/>
    <col min="493" max="493" width="4.75" style="121" bestFit="1" customWidth="1"/>
    <col min="494" max="494" width="14.375" style="121" customWidth="1"/>
    <col min="495" max="495" width="2.25" style="121" bestFit="1" customWidth="1"/>
    <col min="496" max="496" width="12.375" style="121" customWidth="1"/>
    <col min="497" max="497" width="11.375" style="121" bestFit="1" customWidth="1"/>
    <col min="498" max="498" width="10.625" style="121" bestFit="1" customWidth="1"/>
    <col min="499" max="499" width="13.125" style="121" bestFit="1" customWidth="1"/>
    <col min="500" max="500" width="9.75" style="121" bestFit="1" customWidth="1"/>
    <col min="501" max="502" width="11.25" style="121" bestFit="1" customWidth="1"/>
    <col min="503" max="738" width="9" style="121"/>
    <col min="739" max="739" width="3.625" style="121" customWidth="1"/>
    <col min="740" max="741" width="12.625" style="121" customWidth="1"/>
    <col min="742" max="742" width="14.875" style="121" bestFit="1" customWidth="1"/>
    <col min="743" max="744" width="13" style="121" bestFit="1" customWidth="1"/>
    <col min="745" max="745" width="12.125" style="121" bestFit="1" customWidth="1"/>
    <col min="746" max="746" width="5.625" style="121" bestFit="1" customWidth="1"/>
    <col min="747" max="747" width="15.125" style="121" customWidth="1"/>
    <col min="748" max="748" width="2.375" style="121" bestFit="1" customWidth="1"/>
    <col min="749" max="749" width="4.75" style="121" bestFit="1" customWidth="1"/>
    <col min="750" max="750" width="14.375" style="121" customWidth="1"/>
    <col min="751" max="751" width="2.25" style="121" bestFit="1" customWidth="1"/>
    <col min="752" max="752" width="12.375" style="121" customWidth="1"/>
    <col min="753" max="753" width="11.375" style="121" bestFit="1" customWidth="1"/>
    <col min="754" max="754" width="10.625" style="121" bestFit="1" customWidth="1"/>
    <col min="755" max="755" width="13.125" style="121" bestFit="1" customWidth="1"/>
    <col min="756" max="756" width="9.75" style="121" bestFit="1" customWidth="1"/>
    <col min="757" max="758" width="11.25" style="121" bestFit="1" customWidth="1"/>
    <col min="759" max="994" width="9" style="121"/>
    <col min="995" max="995" width="3.625" style="121" customWidth="1"/>
    <col min="996" max="997" width="12.625" style="121" customWidth="1"/>
    <col min="998" max="998" width="14.875" style="121" bestFit="1" customWidth="1"/>
    <col min="999" max="1000" width="13" style="121" bestFit="1" customWidth="1"/>
    <col min="1001" max="1001" width="12.125" style="121" bestFit="1" customWidth="1"/>
    <col min="1002" max="1002" width="5.625" style="121" bestFit="1" customWidth="1"/>
    <col min="1003" max="1003" width="15.125" style="121" customWidth="1"/>
    <col min="1004" max="1004" width="2.375" style="121" bestFit="1" customWidth="1"/>
    <col min="1005" max="1005" width="4.75" style="121" bestFit="1" customWidth="1"/>
    <col min="1006" max="1006" width="14.375" style="121" customWidth="1"/>
    <col min="1007" max="1007" width="2.25" style="121" bestFit="1" customWidth="1"/>
    <col min="1008" max="1008" width="12.375" style="121" customWidth="1"/>
    <col min="1009" max="1009" width="11.375" style="121" bestFit="1" customWidth="1"/>
    <col min="1010" max="1010" width="10.625" style="121" bestFit="1" customWidth="1"/>
    <col min="1011" max="1011" width="13.125" style="121" bestFit="1" customWidth="1"/>
    <col min="1012" max="1012" width="9.75" style="121" bestFit="1" customWidth="1"/>
    <col min="1013" max="1014" width="11.25" style="121" bestFit="1" customWidth="1"/>
    <col min="1015" max="1250" width="9" style="121"/>
    <col min="1251" max="1251" width="3.625" style="121" customWidth="1"/>
    <col min="1252" max="1253" width="12.625" style="121" customWidth="1"/>
    <col min="1254" max="1254" width="14.875" style="121" bestFit="1" customWidth="1"/>
    <col min="1255" max="1256" width="13" style="121" bestFit="1" customWidth="1"/>
    <col min="1257" max="1257" width="12.125" style="121" bestFit="1" customWidth="1"/>
    <col min="1258" max="1258" width="5.625" style="121" bestFit="1" customWidth="1"/>
    <col min="1259" max="1259" width="15.125" style="121" customWidth="1"/>
    <col min="1260" max="1260" width="2.375" style="121" bestFit="1" customWidth="1"/>
    <col min="1261" max="1261" width="4.75" style="121" bestFit="1" customWidth="1"/>
    <col min="1262" max="1262" width="14.375" style="121" customWidth="1"/>
    <col min="1263" max="1263" width="2.25" style="121" bestFit="1" customWidth="1"/>
    <col min="1264" max="1264" width="12.375" style="121" customWidth="1"/>
    <col min="1265" max="1265" width="11.375" style="121" bestFit="1" customWidth="1"/>
    <col min="1266" max="1266" width="10.625" style="121" bestFit="1" customWidth="1"/>
    <col min="1267" max="1267" width="13.125" style="121" bestFit="1" customWidth="1"/>
    <col min="1268" max="1268" width="9.75" style="121" bestFit="1" customWidth="1"/>
    <col min="1269" max="1270" width="11.25" style="121" bestFit="1" customWidth="1"/>
    <col min="1271" max="1506" width="9" style="121"/>
    <col min="1507" max="1507" width="3.625" style="121" customWidth="1"/>
    <col min="1508" max="1509" width="12.625" style="121" customWidth="1"/>
    <col min="1510" max="1510" width="14.875" style="121" bestFit="1" customWidth="1"/>
    <col min="1511" max="1512" width="13" style="121" bestFit="1" customWidth="1"/>
    <col min="1513" max="1513" width="12.125" style="121" bestFit="1" customWidth="1"/>
    <col min="1514" max="1514" width="5.625" style="121" bestFit="1" customWidth="1"/>
    <col min="1515" max="1515" width="15.125" style="121" customWidth="1"/>
    <col min="1516" max="1516" width="2.375" style="121" bestFit="1" customWidth="1"/>
    <col min="1517" max="1517" width="4.75" style="121" bestFit="1" customWidth="1"/>
    <col min="1518" max="1518" width="14.375" style="121" customWidth="1"/>
    <col min="1519" max="1519" width="2.25" style="121" bestFit="1" customWidth="1"/>
    <col min="1520" max="1520" width="12.375" style="121" customWidth="1"/>
    <col min="1521" max="1521" width="11.375" style="121" bestFit="1" customWidth="1"/>
    <col min="1522" max="1522" width="10.625" style="121" bestFit="1" customWidth="1"/>
    <col min="1523" max="1523" width="13.125" style="121" bestFit="1" customWidth="1"/>
    <col min="1524" max="1524" width="9.75" style="121" bestFit="1" customWidth="1"/>
    <col min="1525" max="1526" width="11.25" style="121" bestFit="1" customWidth="1"/>
    <col min="1527" max="1762" width="9" style="121"/>
    <col min="1763" max="1763" width="3.625" style="121" customWidth="1"/>
    <col min="1764" max="1765" width="12.625" style="121" customWidth="1"/>
    <col min="1766" max="1766" width="14.875" style="121" bestFit="1" customWidth="1"/>
    <col min="1767" max="1768" width="13" style="121" bestFit="1" customWidth="1"/>
    <col min="1769" max="1769" width="12.125" style="121" bestFit="1" customWidth="1"/>
    <col min="1770" max="1770" width="5.625" style="121" bestFit="1" customWidth="1"/>
    <col min="1771" max="1771" width="15.125" style="121" customWidth="1"/>
    <col min="1772" max="1772" width="2.375" style="121" bestFit="1" customWidth="1"/>
    <col min="1773" max="1773" width="4.75" style="121" bestFit="1" customWidth="1"/>
    <col min="1774" max="1774" width="14.375" style="121" customWidth="1"/>
    <col min="1775" max="1775" width="2.25" style="121" bestFit="1" customWidth="1"/>
    <col min="1776" max="1776" width="12.375" style="121" customWidth="1"/>
    <col min="1777" max="1777" width="11.375" style="121" bestFit="1" customWidth="1"/>
    <col min="1778" max="1778" width="10.625" style="121" bestFit="1" customWidth="1"/>
    <col min="1779" max="1779" width="13.125" style="121" bestFit="1" customWidth="1"/>
    <col min="1780" max="1780" width="9.75" style="121" bestFit="1" customWidth="1"/>
    <col min="1781" max="1782" width="11.25" style="121" bestFit="1" customWidth="1"/>
    <col min="1783" max="2018" width="9" style="121"/>
    <col min="2019" max="2019" width="3.625" style="121" customWidth="1"/>
    <col min="2020" max="2021" width="12.625" style="121" customWidth="1"/>
    <col min="2022" max="2022" width="14.875" style="121" bestFit="1" customWidth="1"/>
    <col min="2023" max="2024" width="13" style="121" bestFit="1" customWidth="1"/>
    <col min="2025" max="2025" width="12.125" style="121" bestFit="1" customWidth="1"/>
    <col min="2026" max="2026" width="5.625" style="121" bestFit="1" customWidth="1"/>
    <col min="2027" max="2027" width="15.125" style="121" customWidth="1"/>
    <col min="2028" max="2028" width="2.375" style="121" bestFit="1" customWidth="1"/>
    <col min="2029" max="2029" width="4.75" style="121" bestFit="1" customWidth="1"/>
    <col min="2030" max="2030" width="14.375" style="121" customWidth="1"/>
    <col min="2031" max="2031" width="2.25" style="121" bestFit="1" customWidth="1"/>
    <col min="2032" max="2032" width="12.375" style="121" customWidth="1"/>
    <col min="2033" max="2033" width="11.375" style="121" bestFit="1" customWidth="1"/>
    <col min="2034" max="2034" width="10.625" style="121" bestFit="1" customWidth="1"/>
    <col min="2035" max="2035" width="13.125" style="121" bestFit="1" customWidth="1"/>
    <col min="2036" max="2036" width="9.75" style="121" bestFit="1" customWidth="1"/>
    <col min="2037" max="2038" width="11.25" style="121" bestFit="1" customWidth="1"/>
    <col min="2039" max="2274" width="9" style="121"/>
    <col min="2275" max="2275" width="3.625" style="121" customWidth="1"/>
    <col min="2276" max="2277" width="12.625" style="121" customWidth="1"/>
    <col min="2278" max="2278" width="14.875" style="121" bestFit="1" customWidth="1"/>
    <col min="2279" max="2280" width="13" style="121" bestFit="1" customWidth="1"/>
    <col min="2281" max="2281" width="12.125" style="121" bestFit="1" customWidth="1"/>
    <col min="2282" max="2282" width="5.625" style="121" bestFit="1" customWidth="1"/>
    <col min="2283" max="2283" width="15.125" style="121" customWidth="1"/>
    <col min="2284" max="2284" width="2.375" style="121" bestFit="1" customWidth="1"/>
    <col min="2285" max="2285" width="4.75" style="121" bestFit="1" customWidth="1"/>
    <col min="2286" max="2286" width="14.375" style="121" customWidth="1"/>
    <col min="2287" max="2287" width="2.25" style="121" bestFit="1" customWidth="1"/>
    <col min="2288" max="2288" width="12.375" style="121" customWidth="1"/>
    <col min="2289" max="2289" width="11.375" style="121" bestFit="1" customWidth="1"/>
    <col min="2290" max="2290" width="10.625" style="121" bestFit="1" customWidth="1"/>
    <col min="2291" max="2291" width="13.125" style="121" bestFit="1" customWidth="1"/>
    <col min="2292" max="2292" width="9.75" style="121" bestFit="1" customWidth="1"/>
    <col min="2293" max="2294" width="11.25" style="121" bestFit="1" customWidth="1"/>
    <col min="2295" max="2530" width="9" style="121"/>
    <col min="2531" max="2531" width="3.625" style="121" customWidth="1"/>
    <col min="2532" max="2533" width="12.625" style="121" customWidth="1"/>
    <col min="2534" max="2534" width="14.875" style="121" bestFit="1" customWidth="1"/>
    <col min="2535" max="2536" width="13" style="121" bestFit="1" customWidth="1"/>
    <col min="2537" max="2537" width="12.125" style="121" bestFit="1" customWidth="1"/>
    <col min="2538" max="2538" width="5.625" style="121" bestFit="1" customWidth="1"/>
    <col min="2539" max="2539" width="15.125" style="121" customWidth="1"/>
    <col min="2540" max="2540" width="2.375" style="121" bestFit="1" customWidth="1"/>
    <col min="2541" max="2541" width="4.75" style="121" bestFit="1" customWidth="1"/>
    <col min="2542" max="2542" width="14.375" style="121" customWidth="1"/>
    <col min="2543" max="2543" width="2.25" style="121" bestFit="1" customWidth="1"/>
    <col min="2544" max="2544" width="12.375" style="121" customWidth="1"/>
    <col min="2545" max="2545" width="11.375" style="121" bestFit="1" customWidth="1"/>
    <col min="2546" max="2546" width="10.625" style="121" bestFit="1" customWidth="1"/>
    <col min="2547" max="2547" width="13.125" style="121" bestFit="1" customWidth="1"/>
    <col min="2548" max="2548" width="9.75" style="121" bestFit="1" customWidth="1"/>
    <col min="2549" max="2550" width="11.25" style="121" bestFit="1" customWidth="1"/>
    <col min="2551" max="2786" width="9" style="121"/>
    <col min="2787" max="2787" width="3.625" style="121" customWidth="1"/>
    <col min="2788" max="2789" width="12.625" style="121" customWidth="1"/>
    <col min="2790" max="2790" width="14.875" style="121" bestFit="1" customWidth="1"/>
    <col min="2791" max="2792" width="13" style="121" bestFit="1" customWidth="1"/>
    <col min="2793" max="2793" width="12.125" style="121" bestFit="1" customWidth="1"/>
    <col min="2794" max="2794" width="5.625" style="121" bestFit="1" customWidth="1"/>
    <col min="2795" max="2795" width="15.125" style="121" customWidth="1"/>
    <col min="2796" max="2796" width="2.375" style="121" bestFit="1" customWidth="1"/>
    <col min="2797" max="2797" width="4.75" style="121" bestFit="1" customWidth="1"/>
    <col min="2798" max="2798" width="14.375" style="121" customWidth="1"/>
    <col min="2799" max="2799" width="2.25" style="121" bestFit="1" customWidth="1"/>
    <col min="2800" max="2800" width="12.375" style="121" customWidth="1"/>
    <col min="2801" max="2801" width="11.375" style="121" bestFit="1" customWidth="1"/>
    <col min="2802" max="2802" width="10.625" style="121" bestFit="1" customWidth="1"/>
    <col min="2803" max="2803" width="13.125" style="121" bestFit="1" customWidth="1"/>
    <col min="2804" max="2804" width="9.75" style="121" bestFit="1" customWidth="1"/>
    <col min="2805" max="2806" width="11.25" style="121" bestFit="1" customWidth="1"/>
    <col min="2807" max="3042" width="9" style="121"/>
    <col min="3043" max="3043" width="3.625" style="121" customWidth="1"/>
    <col min="3044" max="3045" width="12.625" style="121" customWidth="1"/>
    <col min="3046" max="3046" width="14.875" style="121" bestFit="1" customWidth="1"/>
    <col min="3047" max="3048" width="13" style="121" bestFit="1" customWidth="1"/>
    <col min="3049" max="3049" width="12.125" style="121" bestFit="1" customWidth="1"/>
    <col min="3050" max="3050" width="5.625" style="121" bestFit="1" customWidth="1"/>
    <col min="3051" max="3051" width="15.125" style="121" customWidth="1"/>
    <col min="3052" max="3052" width="2.375" style="121" bestFit="1" customWidth="1"/>
    <col min="3053" max="3053" width="4.75" style="121" bestFit="1" customWidth="1"/>
    <col min="3054" max="3054" width="14.375" style="121" customWidth="1"/>
    <col min="3055" max="3055" width="2.25" style="121" bestFit="1" customWidth="1"/>
    <col min="3056" max="3056" width="12.375" style="121" customWidth="1"/>
    <col min="3057" max="3057" width="11.375" style="121" bestFit="1" customWidth="1"/>
    <col min="3058" max="3058" width="10.625" style="121" bestFit="1" customWidth="1"/>
    <col min="3059" max="3059" width="13.125" style="121" bestFit="1" customWidth="1"/>
    <col min="3060" max="3060" width="9.75" style="121" bestFit="1" customWidth="1"/>
    <col min="3061" max="3062" width="11.25" style="121" bestFit="1" customWidth="1"/>
    <col min="3063" max="3298" width="9" style="121"/>
    <col min="3299" max="3299" width="3.625" style="121" customWidth="1"/>
    <col min="3300" max="3301" width="12.625" style="121" customWidth="1"/>
    <col min="3302" max="3302" width="14.875" style="121" bestFit="1" customWidth="1"/>
    <col min="3303" max="3304" width="13" style="121" bestFit="1" customWidth="1"/>
    <col min="3305" max="3305" width="12.125" style="121" bestFit="1" customWidth="1"/>
    <col min="3306" max="3306" width="5.625" style="121" bestFit="1" customWidth="1"/>
    <col min="3307" max="3307" width="15.125" style="121" customWidth="1"/>
    <col min="3308" max="3308" width="2.375" style="121" bestFit="1" customWidth="1"/>
    <col min="3309" max="3309" width="4.75" style="121" bestFit="1" customWidth="1"/>
    <col min="3310" max="3310" width="14.375" style="121" customWidth="1"/>
    <col min="3311" max="3311" width="2.25" style="121" bestFit="1" customWidth="1"/>
    <col min="3312" max="3312" width="12.375" style="121" customWidth="1"/>
    <col min="3313" max="3313" width="11.375" style="121" bestFit="1" customWidth="1"/>
    <col min="3314" max="3314" width="10.625" style="121" bestFit="1" customWidth="1"/>
    <col min="3315" max="3315" width="13.125" style="121" bestFit="1" customWidth="1"/>
    <col min="3316" max="3316" width="9.75" style="121" bestFit="1" customWidth="1"/>
    <col min="3317" max="3318" width="11.25" style="121" bestFit="1" customWidth="1"/>
    <col min="3319" max="3554" width="9" style="121"/>
    <col min="3555" max="3555" width="3.625" style="121" customWidth="1"/>
    <col min="3556" max="3557" width="12.625" style="121" customWidth="1"/>
    <col min="3558" max="3558" width="14.875" style="121" bestFit="1" customWidth="1"/>
    <col min="3559" max="3560" width="13" style="121" bestFit="1" customWidth="1"/>
    <col min="3561" max="3561" width="12.125" style="121" bestFit="1" customWidth="1"/>
    <col min="3562" max="3562" width="5.625" style="121" bestFit="1" customWidth="1"/>
    <col min="3563" max="3563" width="15.125" style="121" customWidth="1"/>
    <col min="3564" max="3564" width="2.375" style="121" bestFit="1" customWidth="1"/>
    <col min="3565" max="3565" width="4.75" style="121" bestFit="1" customWidth="1"/>
    <col min="3566" max="3566" width="14.375" style="121" customWidth="1"/>
    <col min="3567" max="3567" width="2.25" style="121" bestFit="1" customWidth="1"/>
    <col min="3568" max="3568" width="12.375" style="121" customWidth="1"/>
    <col min="3569" max="3569" width="11.375" style="121" bestFit="1" customWidth="1"/>
    <col min="3570" max="3570" width="10.625" style="121" bestFit="1" customWidth="1"/>
    <col min="3571" max="3571" width="13.125" style="121" bestFit="1" customWidth="1"/>
    <col min="3572" max="3572" width="9.75" style="121" bestFit="1" customWidth="1"/>
    <col min="3573" max="3574" width="11.25" style="121" bestFit="1" customWidth="1"/>
    <col min="3575" max="3810" width="9" style="121"/>
    <col min="3811" max="3811" width="3.625" style="121" customWidth="1"/>
    <col min="3812" max="3813" width="12.625" style="121" customWidth="1"/>
    <col min="3814" max="3814" width="14.875" style="121" bestFit="1" customWidth="1"/>
    <col min="3815" max="3816" width="13" style="121" bestFit="1" customWidth="1"/>
    <col min="3817" max="3817" width="12.125" style="121" bestFit="1" customWidth="1"/>
    <col min="3818" max="3818" width="5.625" style="121" bestFit="1" customWidth="1"/>
    <col min="3819" max="3819" width="15.125" style="121" customWidth="1"/>
    <col min="3820" max="3820" width="2.375" style="121" bestFit="1" customWidth="1"/>
    <col min="3821" max="3821" width="4.75" style="121" bestFit="1" customWidth="1"/>
    <col min="3822" max="3822" width="14.375" style="121" customWidth="1"/>
    <col min="3823" max="3823" width="2.25" style="121" bestFit="1" customWidth="1"/>
    <col min="3824" max="3824" width="12.375" style="121" customWidth="1"/>
    <col min="3825" max="3825" width="11.375" style="121" bestFit="1" customWidth="1"/>
    <col min="3826" max="3826" width="10.625" style="121" bestFit="1" customWidth="1"/>
    <col min="3827" max="3827" width="13.125" style="121" bestFit="1" customWidth="1"/>
    <col min="3828" max="3828" width="9.75" style="121" bestFit="1" customWidth="1"/>
    <col min="3829" max="3830" width="11.25" style="121" bestFit="1" customWidth="1"/>
    <col min="3831" max="4066" width="9" style="121"/>
    <col min="4067" max="4067" width="3.625" style="121" customWidth="1"/>
    <col min="4068" max="4069" width="12.625" style="121" customWidth="1"/>
    <col min="4070" max="4070" width="14.875" style="121" bestFit="1" customWidth="1"/>
    <col min="4071" max="4072" width="13" style="121" bestFit="1" customWidth="1"/>
    <col min="4073" max="4073" width="12.125" style="121" bestFit="1" customWidth="1"/>
    <col min="4074" max="4074" width="5.625" style="121" bestFit="1" customWidth="1"/>
    <col min="4075" max="4075" width="15.125" style="121" customWidth="1"/>
    <col min="4076" max="4076" width="2.375" style="121" bestFit="1" customWidth="1"/>
    <col min="4077" max="4077" width="4.75" style="121" bestFit="1" customWidth="1"/>
    <col min="4078" max="4078" width="14.375" style="121" customWidth="1"/>
    <col min="4079" max="4079" width="2.25" style="121" bestFit="1" customWidth="1"/>
    <col min="4080" max="4080" width="12.375" style="121" customWidth="1"/>
    <col min="4081" max="4081" width="11.375" style="121" bestFit="1" customWidth="1"/>
    <col min="4082" max="4082" width="10.625" style="121" bestFit="1" customWidth="1"/>
    <col min="4083" max="4083" width="13.125" style="121" bestFit="1" customWidth="1"/>
    <col min="4084" max="4084" width="9.75" style="121" bestFit="1" customWidth="1"/>
    <col min="4085" max="4086" width="11.25" style="121" bestFit="1" customWidth="1"/>
    <col min="4087" max="4322" width="9" style="121"/>
    <col min="4323" max="4323" width="3.625" style="121" customWidth="1"/>
    <col min="4324" max="4325" width="12.625" style="121" customWidth="1"/>
    <col min="4326" max="4326" width="14.875" style="121" bestFit="1" customWidth="1"/>
    <col min="4327" max="4328" width="13" style="121" bestFit="1" customWidth="1"/>
    <col min="4329" max="4329" width="12.125" style="121" bestFit="1" customWidth="1"/>
    <col min="4330" max="4330" width="5.625" style="121" bestFit="1" customWidth="1"/>
    <col min="4331" max="4331" width="15.125" style="121" customWidth="1"/>
    <col min="4332" max="4332" width="2.375" style="121" bestFit="1" customWidth="1"/>
    <col min="4333" max="4333" width="4.75" style="121" bestFit="1" customWidth="1"/>
    <col min="4334" max="4334" width="14.375" style="121" customWidth="1"/>
    <col min="4335" max="4335" width="2.25" style="121" bestFit="1" customWidth="1"/>
    <col min="4336" max="4336" width="12.375" style="121" customWidth="1"/>
    <col min="4337" max="4337" width="11.375" style="121" bestFit="1" customWidth="1"/>
    <col min="4338" max="4338" width="10.625" style="121" bestFit="1" customWidth="1"/>
    <col min="4339" max="4339" width="13.125" style="121" bestFit="1" customWidth="1"/>
    <col min="4340" max="4340" width="9.75" style="121" bestFit="1" customWidth="1"/>
    <col min="4341" max="4342" width="11.25" style="121" bestFit="1" customWidth="1"/>
    <col min="4343" max="4578" width="9" style="121"/>
    <col min="4579" max="4579" width="3.625" style="121" customWidth="1"/>
    <col min="4580" max="4581" width="12.625" style="121" customWidth="1"/>
    <col min="4582" max="4582" width="14.875" style="121" bestFit="1" customWidth="1"/>
    <col min="4583" max="4584" width="13" style="121" bestFit="1" customWidth="1"/>
    <col min="4585" max="4585" width="12.125" style="121" bestFit="1" customWidth="1"/>
    <col min="4586" max="4586" width="5.625" style="121" bestFit="1" customWidth="1"/>
    <col min="4587" max="4587" width="15.125" style="121" customWidth="1"/>
    <col min="4588" max="4588" width="2.375" style="121" bestFit="1" customWidth="1"/>
    <col min="4589" max="4589" width="4.75" style="121" bestFit="1" customWidth="1"/>
    <col min="4590" max="4590" width="14.375" style="121" customWidth="1"/>
    <col min="4591" max="4591" width="2.25" style="121" bestFit="1" customWidth="1"/>
    <col min="4592" max="4592" width="12.375" style="121" customWidth="1"/>
    <col min="4593" max="4593" width="11.375" style="121" bestFit="1" customWidth="1"/>
    <col min="4594" max="4594" width="10.625" style="121" bestFit="1" customWidth="1"/>
    <col min="4595" max="4595" width="13.125" style="121" bestFit="1" customWidth="1"/>
    <col min="4596" max="4596" width="9.75" style="121" bestFit="1" customWidth="1"/>
    <col min="4597" max="4598" width="11.25" style="121" bestFit="1" customWidth="1"/>
    <col min="4599" max="4834" width="9" style="121"/>
    <col min="4835" max="4835" width="3.625" style="121" customWidth="1"/>
    <col min="4836" max="4837" width="12.625" style="121" customWidth="1"/>
    <col min="4838" max="4838" width="14.875" style="121" bestFit="1" customWidth="1"/>
    <col min="4839" max="4840" width="13" style="121" bestFit="1" customWidth="1"/>
    <col min="4841" max="4841" width="12.125" style="121" bestFit="1" customWidth="1"/>
    <col min="4842" max="4842" width="5.625" style="121" bestFit="1" customWidth="1"/>
    <col min="4843" max="4843" width="15.125" style="121" customWidth="1"/>
    <col min="4844" max="4844" width="2.375" style="121" bestFit="1" customWidth="1"/>
    <col min="4845" max="4845" width="4.75" style="121" bestFit="1" customWidth="1"/>
    <col min="4846" max="4846" width="14.375" style="121" customWidth="1"/>
    <col min="4847" max="4847" width="2.25" style="121" bestFit="1" customWidth="1"/>
    <col min="4848" max="4848" width="12.375" style="121" customWidth="1"/>
    <col min="4849" max="4849" width="11.375" style="121" bestFit="1" customWidth="1"/>
    <col min="4850" max="4850" width="10.625" style="121" bestFit="1" customWidth="1"/>
    <col min="4851" max="4851" width="13.125" style="121" bestFit="1" customWidth="1"/>
    <col min="4852" max="4852" width="9.75" style="121" bestFit="1" customWidth="1"/>
    <col min="4853" max="4854" width="11.25" style="121" bestFit="1" customWidth="1"/>
    <col min="4855" max="5090" width="9" style="121"/>
    <col min="5091" max="5091" width="3.625" style="121" customWidth="1"/>
    <col min="5092" max="5093" width="12.625" style="121" customWidth="1"/>
    <col min="5094" max="5094" width="14.875" style="121" bestFit="1" customWidth="1"/>
    <col min="5095" max="5096" width="13" style="121" bestFit="1" customWidth="1"/>
    <col min="5097" max="5097" width="12.125" style="121" bestFit="1" customWidth="1"/>
    <col min="5098" max="5098" width="5.625" style="121" bestFit="1" customWidth="1"/>
    <col min="5099" max="5099" width="15.125" style="121" customWidth="1"/>
    <col min="5100" max="5100" width="2.375" style="121" bestFit="1" customWidth="1"/>
    <col min="5101" max="5101" width="4.75" style="121" bestFit="1" customWidth="1"/>
    <col min="5102" max="5102" width="14.375" style="121" customWidth="1"/>
    <col min="5103" max="5103" width="2.25" style="121" bestFit="1" customWidth="1"/>
    <col min="5104" max="5104" width="12.375" style="121" customWidth="1"/>
    <col min="5105" max="5105" width="11.375" style="121" bestFit="1" customWidth="1"/>
    <col min="5106" max="5106" width="10.625" style="121" bestFit="1" customWidth="1"/>
    <col min="5107" max="5107" width="13.125" style="121" bestFit="1" customWidth="1"/>
    <col min="5108" max="5108" width="9.75" style="121" bestFit="1" customWidth="1"/>
    <col min="5109" max="5110" width="11.25" style="121" bestFit="1" customWidth="1"/>
    <col min="5111" max="5346" width="9" style="121"/>
    <col min="5347" max="5347" width="3.625" style="121" customWidth="1"/>
    <col min="5348" max="5349" width="12.625" style="121" customWidth="1"/>
    <col min="5350" max="5350" width="14.875" style="121" bestFit="1" customWidth="1"/>
    <col min="5351" max="5352" width="13" style="121" bestFit="1" customWidth="1"/>
    <col min="5353" max="5353" width="12.125" style="121" bestFit="1" customWidth="1"/>
    <col min="5354" max="5354" width="5.625" style="121" bestFit="1" customWidth="1"/>
    <col min="5355" max="5355" width="15.125" style="121" customWidth="1"/>
    <col min="5356" max="5356" width="2.375" style="121" bestFit="1" customWidth="1"/>
    <col min="5357" max="5357" width="4.75" style="121" bestFit="1" customWidth="1"/>
    <col min="5358" max="5358" width="14.375" style="121" customWidth="1"/>
    <col min="5359" max="5359" width="2.25" style="121" bestFit="1" customWidth="1"/>
    <col min="5360" max="5360" width="12.375" style="121" customWidth="1"/>
    <col min="5361" max="5361" width="11.375" style="121" bestFit="1" customWidth="1"/>
    <col min="5362" max="5362" width="10.625" style="121" bestFit="1" customWidth="1"/>
    <col min="5363" max="5363" width="13.125" style="121" bestFit="1" customWidth="1"/>
    <col min="5364" max="5364" width="9.75" style="121" bestFit="1" customWidth="1"/>
    <col min="5365" max="5366" width="11.25" style="121" bestFit="1" customWidth="1"/>
    <col min="5367" max="5602" width="9" style="121"/>
    <col min="5603" max="5603" width="3.625" style="121" customWidth="1"/>
    <col min="5604" max="5605" width="12.625" style="121" customWidth="1"/>
    <col min="5606" max="5606" width="14.875" style="121" bestFit="1" customWidth="1"/>
    <col min="5607" max="5608" width="13" style="121" bestFit="1" customWidth="1"/>
    <col min="5609" max="5609" width="12.125" style="121" bestFit="1" customWidth="1"/>
    <col min="5610" max="5610" width="5.625" style="121" bestFit="1" customWidth="1"/>
    <col min="5611" max="5611" width="15.125" style="121" customWidth="1"/>
    <col min="5612" max="5612" width="2.375" style="121" bestFit="1" customWidth="1"/>
    <col min="5613" max="5613" width="4.75" style="121" bestFit="1" customWidth="1"/>
    <col min="5614" max="5614" width="14.375" style="121" customWidth="1"/>
    <col min="5615" max="5615" width="2.25" style="121" bestFit="1" customWidth="1"/>
    <col min="5616" max="5616" width="12.375" style="121" customWidth="1"/>
    <col min="5617" max="5617" width="11.375" style="121" bestFit="1" customWidth="1"/>
    <col min="5618" max="5618" width="10.625" style="121" bestFit="1" customWidth="1"/>
    <col min="5619" max="5619" width="13.125" style="121" bestFit="1" customWidth="1"/>
    <col min="5620" max="5620" width="9.75" style="121" bestFit="1" customWidth="1"/>
    <col min="5621" max="5622" width="11.25" style="121" bestFit="1" customWidth="1"/>
    <col min="5623" max="5858" width="9" style="121"/>
    <col min="5859" max="5859" width="3.625" style="121" customWidth="1"/>
    <col min="5860" max="5861" width="12.625" style="121" customWidth="1"/>
    <col min="5862" max="5862" width="14.875" style="121" bestFit="1" customWidth="1"/>
    <col min="5863" max="5864" width="13" style="121" bestFit="1" customWidth="1"/>
    <col min="5865" max="5865" width="12.125" style="121" bestFit="1" customWidth="1"/>
    <col min="5866" max="5866" width="5.625" style="121" bestFit="1" customWidth="1"/>
    <col min="5867" max="5867" width="15.125" style="121" customWidth="1"/>
    <col min="5868" max="5868" width="2.375" style="121" bestFit="1" customWidth="1"/>
    <col min="5869" max="5869" width="4.75" style="121" bestFit="1" customWidth="1"/>
    <col min="5870" max="5870" width="14.375" style="121" customWidth="1"/>
    <col min="5871" max="5871" width="2.25" style="121" bestFit="1" customWidth="1"/>
    <col min="5872" max="5872" width="12.375" style="121" customWidth="1"/>
    <col min="5873" max="5873" width="11.375" style="121" bestFit="1" customWidth="1"/>
    <col min="5874" max="5874" width="10.625" style="121" bestFit="1" customWidth="1"/>
    <col min="5875" max="5875" width="13.125" style="121" bestFit="1" customWidth="1"/>
    <col min="5876" max="5876" width="9.75" style="121" bestFit="1" customWidth="1"/>
    <col min="5877" max="5878" width="11.25" style="121" bestFit="1" customWidth="1"/>
    <col min="5879" max="6114" width="9" style="121"/>
    <col min="6115" max="6115" width="3.625" style="121" customWidth="1"/>
    <col min="6116" max="6117" width="12.625" style="121" customWidth="1"/>
    <col min="6118" max="6118" width="14.875" style="121" bestFit="1" customWidth="1"/>
    <col min="6119" max="6120" width="13" style="121" bestFit="1" customWidth="1"/>
    <col min="6121" max="6121" width="12.125" style="121" bestFit="1" customWidth="1"/>
    <col min="6122" max="6122" width="5.625" style="121" bestFit="1" customWidth="1"/>
    <col min="6123" max="6123" width="15.125" style="121" customWidth="1"/>
    <col min="6124" max="6124" width="2.375" style="121" bestFit="1" customWidth="1"/>
    <col min="6125" max="6125" width="4.75" style="121" bestFit="1" customWidth="1"/>
    <col min="6126" max="6126" width="14.375" style="121" customWidth="1"/>
    <col min="6127" max="6127" width="2.25" style="121" bestFit="1" customWidth="1"/>
    <col min="6128" max="6128" width="12.375" style="121" customWidth="1"/>
    <col min="6129" max="6129" width="11.375" style="121" bestFit="1" customWidth="1"/>
    <col min="6130" max="6130" width="10.625" style="121" bestFit="1" customWidth="1"/>
    <col min="6131" max="6131" width="13.125" style="121" bestFit="1" customWidth="1"/>
    <col min="6132" max="6132" width="9.75" style="121" bestFit="1" customWidth="1"/>
    <col min="6133" max="6134" width="11.25" style="121" bestFit="1" customWidth="1"/>
    <col min="6135" max="6370" width="9" style="121"/>
    <col min="6371" max="6371" width="3.625" style="121" customWidth="1"/>
    <col min="6372" max="6373" width="12.625" style="121" customWidth="1"/>
    <col min="6374" max="6374" width="14.875" style="121" bestFit="1" customWidth="1"/>
    <col min="6375" max="6376" width="13" style="121" bestFit="1" customWidth="1"/>
    <col min="6377" max="6377" width="12.125" style="121" bestFit="1" customWidth="1"/>
    <col min="6378" max="6378" width="5.625" style="121" bestFit="1" customWidth="1"/>
    <col min="6379" max="6379" width="15.125" style="121" customWidth="1"/>
    <col min="6380" max="6380" width="2.375" style="121" bestFit="1" customWidth="1"/>
    <col min="6381" max="6381" width="4.75" style="121" bestFit="1" customWidth="1"/>
    <col min="6382" max="6382" width="14.375" style="121" customWidth="1"/>
    <col min="6383" max="6383" width="2.25" style="121" bestFit="1" customWidth="1"/>
    <col min="6384" max="6384" width="12.375" style="121" customWidth="1"/>
    <col min="6385" max="6385" width="11.375" style="121" bestFit="1" customWidth="1"/>
    <col min="6386" max="6386" width="10.625" style="121" bestFit="1" customWidth="1"/>
    <col min="6387" max="6387" width="13.125" style="121" bestFit="1" customWidth="1"/>
    <col min="6388" max="6388" width="9.75" style="121" bestFit="1" customWidth="1"/>
    <col min="6389" max="6390" width="11.25" style="121" bestFit="1" customWidth="1"/>
    <col min="6391" max="6626" width="9" style="121"/>
    <col min="6627" max="6627" width="3.625" style="121" customWidth="1"/>
    <col min="6628" max="6629" width="12.625" style="121" customWidth="1"/>
    <col min="6630" max="6630" width="14.875" style="121" bestFit="1" customWidth="1"/>
    <col min="6631" max="6632" width="13" style="121" bestFit="1" customWidth="1"/>
    <col min="6633" max="6633" width="12.125" style="121" bestFit="1" customWidth="1"/>
    <col min="6634" max="6634" width="5.625" style="121" bestFit="1" customWidth="1"/>
    <col min="6635" max="6635" width="15.125" style="121" customWidth="1"/>
    <col min="6636" max="6636" width="2.375" style="121" bestFit="1" customWidth="1"/>
    <col min="6637" max="6637" width="4.75" style="121" bestFit="1" customWidth="1"/>
    <col min="6638" max="6638" width="14.375" style="121" customWidth="1"/>
    <col min="6639" max="6639" width="2.25" style="121" bestFit="1" customWidth="1"/>
    <col min="6640" max="6640" width="12.375" style="121" customWidth="1"/>
    <col min="6641" max="6641" width="11.375" style="121" bestFit="1" customWidth="1"/>
    <col min="6642" max="6642" width="10.625" style="121" bestFit="1" customWidth="1"/>
    <col min="6643" max="6643" width="13.125" style="121" bestFit="1" customWidth="1"/>
    <col min="6644" max="6644" width="9.75" style="121" bestFit="1" customWidth="1"/>
    <col min="6645" max="6646" width="11.25" style="121" bestFit="1" customWidth="1"/>
    <col min="6647" max="6882" width="9" style="121"/>
    <col min="6883" max="6883" width="3.625" style="121" customWidth="1"/>
    <col min="6884" max="6885" width="12.625" style="121" customWidth="1"/>
    <col min="6886" max="6886" width="14.875" style="121" bestFit="1" customWidth="1"/>
    <col min="6887" max="6888" width="13" style="121" bestFit="1" customWidth="1"/>
    <col min="6889" max="6889" width="12.125" style="121" bestFit="1" customWidth="1"/>
    <col min="6890" max="6890" width="5.625" style="121" bestFit="1" customWidth="1"/>
    <col min="6891" max="6891" width="15.125" style="121" customWidth="1"/>
    <col min="6892" max="6892" width="2.375" style="121" bestFit="1" customWidth="1"/>
    <col min="6893" max="6893" width="4.75" style="121" bestFit="1" customWidth="1"/>
    <col min="6894" max="6894" width="14.375" style="121" customWidth="1"/>
    <col min="6895" max="6895" width="2.25" style="121" bestFit="1" customWidth="1"/>
    <col min="6896" max="6896" width="12.375" style="121" customWidth="1"/>
    <col min="6897" max="6897" width="11.375" style="121" bestFit="1" customWidth="1"/>
    <col min="6898" max="6898" width="10.625" style="121" bestFit="1" customWidth="1"/>
    <col min="6899" max="6899" width="13.125" style="121" bestFit="1" customWidth="1"/>
    <col min="6900" max="6900" width="9.75" style="121" bestFit="1" customWidth="1"/>
    <col min="6901" max="6902" width="11.25" style="121" bestFit="1" customWidth="1"/>
    <col min="6903" max="7138" width="9" style="121"/>
    <col min="7139" max="7139" width="3.625" style="121" customWidth="1"/>
    <col min="7140" max="7141" width="12.625" style="121" customWidth="1"/>
    <col min="7142" max="7142" width="14.875" style="121" bestFit="1" customWidth="1"/>
    <col min="7143" max="7144" width="13" style="121" bestFit="1" customWidth="1"/>
    <col min="7145" max="7145" width="12.125" style="121" bestFit="1" customWidth="1"/>
    <col min="7146" max="7146" width="5.625" style="121" bestFit="1" customWidth="1"/>
    <col min="7147" max="7147" width="15.125" style="121" customWidth="1"/>
    <col min="7148" max="7148" width="2.375" style="121" bestFit="1" customWidth="1"/>
    <col min="7149" max="7149" width="4.75" style="121" bestFit="1" customWidth="1"/>
    <col min="7150" max="7150" width="14.375" style="121" customWidth="1"/>
    <col min="7151" max="7151" width="2.25" style="121" bestFit="1" customWidth="1"/>
    <col min="7152" max="7152" width="12.375" style="121" customWidth="1"/>
    <col min="7153" max="7153" width="11.375" style="121" bestFit="1" customWidth="1"/>
    <col min="7154" max="7154" width="10.625" style="121" bestFit="1" customWidth="1"/>
    <col min="7155" max="7155" width="13.125" style="121" bestFit="1" customWidth="1"/>
    <col min="7156" max="7156" width="9.75" style="121" bestFit="1" customWidth="1"/>
    <col min="7157" max="7158" width="11.25" style="121" bestFit="1" customWidth="1"/>
    <col min="7159" max="7394" width="9" style="121"/>
    <col min="7395" max="7395" width="3.625" style="121" customWidth="1"/>
    <col min="7396" max="7397" width="12.625" style="121" customWidth="1"/>
    <col min="7398" max="7398" width="14.875" style="121" bestFit="1" customWidth="1"/>
    <col min="7399" max="7400" width="13" style="121" bestFit="1" customWidth="1"/>
    <col min="7401" max="7401" width="12.125" style="121" bestFit="1" customWidth="1"/>
    <col min="7402" max="7402" width="5.625" style="121" bestFit="1" customWidth="1"/>
    <col min="7403" max="7403" width="15.125" style="121" customWidth="1"/>
    <col min="7404" max="7404" width="2.375" style="121" bestFit="1" customWidth="1"/>
    <col min="7405" max="7405" width="4.75" style="121" bestFit="1" customWidth="1"/>
    <col min="7406" max="7406" width="14.375" style="121" customWidth="1"/>
    <col min="7407" max="7407" width="2.25" style="121" bestFit="1" customWidth="1"/>
    <col min="7408" max="7408" width="12.375" style="121" customWidth="1"/>
    <col min="7409" max="7409" width="11.375" style="121" bestFit="1" customWidth="1"/>
    <col min="7410" max="7410" width="10.625" style="121" bestFit="1" customWidth="1"/>
    <col min="7411" max="7411" width="13.125" style="121" bestFit="1" customWidth="1"/>
    <col min="7412" max="7412" width="9.75" style="121" bestFit="1" customWidth="1"/>
    <col min="7413" max="7414" width="11.25" style="121" bestFit="1" customWidth="1"/>
    <col min="7415" max="7650" width="9" style="121"/>
    <col min="7651" max="7651" width="3.625" style="121" customWidth="1"/>
    <col min="7652" max="7653" width="12.625" style="121" customWidth="1"/>
    <col min="7654" max="7654" width="14.875" style="121" bestFit="1" customWidth="1"/>
    <col min="7655" max="7656" width="13" style="121" bestFit="1" customWidth="1"/>
    <col min="7657" max="7657" width="12.125" style="121" bestFit="1" customWidth="1"/>
    <col min="7658" max="7658" width="5.625" style="121" bestFit="1" customWidth="1"/>
    <col min="7659" max="7659" width="15.125" style="121" customWidth="1"/>
    <col min="7660" max="7660" width="2.375" style="121" bestFit="1" customWidth="1"/>
    <col min="7661" max="7661" width="4.75" style="121" bestFit="1" customWidth="1"/>
    <col min="7662" max="7662" width="14.375" style="121" customWidth="1"/>
    <col min="7663" max="7663" width="2.25" style="121" bestFit="1" customWidth="1"/>
    <col min="7664" max="7664" width="12.375" style="121" customWidth="1"/>
    <col min="7665" max="7665" width="11.375" style="121" bestFit="1" customWidth="1"/>
    <col min="7666" max="7666" width="10.625" style="121" bestFit="1" customWidth="1"/>
    <col min="7667" max="7667" width="13.125" style="121" bestFit="1" customWidth="1"/>
    <col min="7668" max="7668" width="9.75" style="121" bestFit="1" customWidth="1"/>
    <col min="7669" max="7670" width="11.25" style="121" bestFit="1" customWidth="1"/>
    <col min="7671" max="7906" width="9" style="121"/>
    <col min="7907" max="7907" width="3.625" style="121" customWidth="1"/>
    <col min="7908" max="7909" width="12.625" style="121" customWidth="1"/>
    <col min="7910" max="7910" width="14.875" style="121" bestFit="1" customWidth="1"/>
    <col min="7911" max="7912" width="13" style="121" bestFit="1" customWidth="1"/>
    <col min="7913" max="7913" width="12.125" style="121" bestFit="1" customWidth="1"/>
    <col min="7914" max="7914" width="5.625" style="121" bestFit="1" customWidth="1"/>
    <col min="7915" max="7915" width="15.125" style="121" customWidth="1"/>
    <col min="7916" max="7916" width="2.375" style="121" bestFit="1" customWidth="1"/>
    <col min="7917" max="7917" width="4.75" style="121" bestFit="1" customWidth="1"/>
    <col min="7918" max="7918" width="14.375" style="121" customWidth="1"/>
    <col min="7919" max="7919" width="2.25" style="121" bestFit="1" customWidth="1"/>
    <col min="7920" max="7920" width="12.375" style="121" customWidth="1"/>
    <col min="7921" max="7921" width="11.375" style="121" bestFit="1" customWidth="1"/>
    <col min="7922" max="7922" width="10.625" style="121" bestFit="1" customWidth="1"/>
    <col min="7923" max="7923" width="13.125" style="121" bestFit="1" customWidth="1"/>
    <col min="7924" max="7924" width="9.75" style="121" bestFit="1" customWidth="1"/>
    <col min="7925" max="7926" width="11.25" style="121" bestFit="1" customWidth="1"/>
    <col min="7927" max="8162" width="9" style="121"/>
    <col min="8163" max="8163" width="3.625" style="121" customWidth="1"/>
    <col min="8164" max="8165" width="12.625" style="121" customWidth="1"/>
    <col min="8166" max="8166" width="14.875" style="121" bestFit="1" customWidth="1"/>
    <col min="8167" max="8168" width="13" style="121" bestFit="1" customWidth="1"/>
    <col min="8169" max="8169" width="12.125" style="121" bestFit="1" customWidth="1"/>
    <col min="8170" max="8170" width="5.625" style="121" bestFit="1" customWidth="1"/>
    <col min="8171" max="8171" width="15.125" style="121" customWidth="1"/>
    <col min="8172" max="8172" width="2.375" style="121" bestFit="1" customWidth="1"/>
    <col min="8173" max="8173" width="4.75" style="121" bestFit="1" customWidth="1"/>
    <col min="8174" max="8174" width="14.375" style="121" customWidth="1"/>
    <col min="8175" max="8175" width="2.25" style="121" bestFit="1" customWidth="1"/>
    <col min="8176" max="8176" width="12.375" style="121" customWidth="1"/>
    <col min="8177" max="8177" width="11.375" style="121" bestFit="1" customWidth="1"/>
    <col min="8178" max="8178" width="10.625" style="121" bestFit="1" customWidth="1"/>
    <col min="8179" max="8179" width="13.125" style="121" bestFit="1" customWidth="1"/>
    <col min="8180" max="8180" width="9.75" style="121" bestFit="1" customWidth="1"/>
    <col min="8181" max="8182" width="11.25" style="121" bestFit="1" customWidth="1"/>
    <col min="8183" max="8418" width="9" style="121"/>
    <col min="8419" max="8419" width="3.625" style="121" customWidth="1"/>
    <col min="8420" max="8421" width="12.625" style="121" customWidth="1"/>
    <col min="8422" max="8422" width="14.875" style="121" bestFit="1" customWidth="1"/>
    <col min="8423" max="8424" width="13" style="121" bestFit="1" customWidth="1"/>
    <col min="8425" max="8425" width="12.125" style="121" bestFit="1" customWidth="1"/>
    <col min="8426" max="8426" width="5.625" style="121" bestFit="1" customWidth="1"/>
    <col min="8427" max="8427" width="15.125" style="121" customWidth="1"/>
    <col min="8428" max="8428" width="2.375" style="121" bestFit="1" customWidth="1"/>
    <col min="8429" max="8429" width="4.75" style="121" bestFit="1" customWidth="1"/>
    <col min="8430" max="8430" width="14.375" style="121" customWidth="1"/>
    <col min="8431" max="8431" width="2.25" style="121" bestFit="1" customWidth="1"/>
    <col min="8432" max="8432" width="12.375" style="121" customWidth="1"/>
    <col min="8433" max="8433" width="11.375" style="121" bestFit="1" customWidth="1"/>
    <col min="8434" max="8434" width="10.625" style="121" bestFit="1" customWidth="1"/>
    <col min="8435" max="8435" width="13.125" style="121" bestFit="1" customWidth="1"/>
    <col min="8436" max="8436" width="9.75" style="121" bestFit="1" customWidth="1"/>
    <col min="8437" max="8438" width="11.25" style="121" bestFit="1" customWidth="1"/>
    <col min="8439" max="8674" width="9" style="121"/>
    <col min="8675" max="8675" width="3.625" style="121" customWidth="1"/>
    <col min="8676" max="8677" width="12.625" style="121" customWidth="1"/>
    <col min="8678" max="8678" width="14.875" style="121" bestFit="1" customWidth="1"/>
    <col min="8679" max="8680" width="13" style="121" bestFit="1" customWidth="1"/>
    <col min="8681" max="8681" width="12.125" style="121" bestFit="1" customWidth="1"/>
    <col min="8682" max="8682" width="5.625" style="121" bestFit="1" customWidth="1"/>
    <col min="8683" max="8683" width="15.125" style="121" customWidth="1"/>
    <col min="8684" max="8684" width="2.375" style="121" bestFit="1" customWidth="1"/>
    <col min="8685" max="8685" width="4.75" style="121" bestFit="1" customWidth="1"/>
    <col min="8686" max="8686" width="14.375" style="121" customWidth="1"/>
    <col min="8687" max="8687" width="2.25" style="121" bestFit="1" customWidth="1"/>
    <col min="8688" max="8688" width="12.375" style="121" customWidth="1"/>
    <col min="8689" max="8689" width="11.375" style="121" bestFit="1" customWidth="1"/>
    <col min="8690" max="8690" width="10.625" style="121" bestFit="1" customWidth="1"/>
    <col min="8691" max="8691" width="13.125" style="121" bestFit="1" customWidth="1"/>
    <col min="8692" max="8692" width="9.75" style="121" bestFit="1" customWidth="1"/>
    <col min="8693" max="8694" width="11.25" style="121" bestFit="1" customWidth="1"/>
    <col min="8695" max="8930" width="9" style="121"/>
    <col min="8931" max="8931" width="3.625" style="121" customWidth="1"/>
    <col min="8932" max="8933" width="12.625" style="121" customWidth="1"/>
    <col min="8934" max="8934" width="14.875" style="121" bestFit="1" customWidth="1"/>
    <col min="8935" max="8936" width="13" style="121" bestFit="1" customWidth="1"/>
    <col min="8937" max="8937" width="12.125" style="121" bestFit="1" customWidth="1"/>
    <col min="8938" max="8938" width="5.625" style="121" bestFit="1" customWidth="1"/>
    <col min="8939" max="8939" width="15.125" style="121" customWidth="1"/>
    <col min="8940" max="8940" width="2.375" style="121" bestFit="1" customWidth="1"/>
    <col min="8941" max="8941" width="4.75" style="121" bestFit="1" customWidth="1"/>
    <col min="8942" max="8942" width="14.375" style="121" customWidth="1"/>
    <col min="8943" max="8943" width="2.25" style="121" bestFit="1" customWidth="1"/>
    <col min="8944" max="8944" width="12.375" style="121" customWidth="1"/>
    <col min="8945" max="8945" width="11.375" style="121" bestFit="1" customWidth="1"/>
    <col min="8946" max="8946" width="10.625" style="121" bestFit="1" customWidth="1"/>
    <col min="8947" max="8947" width="13.125" style="121" bestFit="1" customWidth="1"/>
    <col min="8948" max="8948" width="9.75" style="121" bestFit="1" customWidth="1"/>
    <col min="8949" max="8950" width="11.25" style="121" bestFit="1" customWidth="1"/>
    <col min="8951" max="9186" width="9" style="121"/>
    <col min="9187" max="9187" width="3.625" style="121" customWidth="1"/>
    <col min="9188" max="9189" width="12.625" style="121" customWidth="1"/>
    <col min="9190" max="9190" width="14.875" style="121" bestFit="1" customWidth="1"/>
    <col min="9191" max="9192" width="13" style="121" bestFit="1" customWidth="1"/>
    <col min="9193" max="9193" width="12.125" style="121" bestFit="1" customWidth="1"/>
    <col min="9194" max="9194" width="5.625" style="121" bestFit="1" customWidth="1"/>
    <col min="9195" max="9195" width="15.125" style="121" customWidth="1"/>
    <col min="9196" max="9196" width="2.375" style="121" bestFit="1" customWidth="1"/>
    <col min="9197" max="9197" width="4.75" style="121" bestFit="1" customWidth="1"/>
    <col min="9198" max="9198" width="14.375" style="121" customWidth="1"/>
    <col min="9199" max="9199" width="2.25" style="121" bestFit="1" customWidth="1"/>
    <col min="9200" max="9200" width="12.375" style="121" customWidth="1"/>
    <col min="9201" max="9201" width="11.375" style="121" bestFit="1" customWidth="1"/>
    <col min="9202" max="9202" width="10.625" style="121" bestFit="1" customWidth="1"/>
    <col min="9203" max="9203" width="13.125" style="121" bestFit="1" customWidth="1"/>
    <col min="9204" max="9204" width="9.75" style="121" bestFit="1" customWidth="1"/>
    <col min="9205" max="9206" width="11.25" style="121" bestFit="1" customWidth="1"/>
    <col min="9207" max="9442" width="9" style="121"/>
    <col min="9443" max="9443" width="3.625" style="121" customWidth="1"/>
    <col min="9444" max="9445" width="12.625" style="121" customWidth="1"/>
    <col min="9446" max="9446" width="14.875" style="121" bestFit="1" customWidth="1"/>
    <col min="9447" max="9448" width="13" style="121" bestFit="1" customWidth="1"/>
    <col min="9449" max="9449" width="12.125" style="121" bestFit="1" customWidth="1"/>
    <col min="9450" max="9450" width="5.625" style="121" bestFit="1" customWidth="1"/>
    <col min="9451" max="9451" width="15.125" style="121" customWidth="1"/>
    <col min="9452" max="9452" width="2.375" style="121" bestFit="1" customWidth="1"/>
    <col min="9453" max="9453" width="4.75" style="121" bestFit="1" customWidth="1"/>
    <col min="9454" max="9454" width="14.375" style="121" customWidth="1"/>
    <col min="9455" max="9455" width="2.25" style="121" bestFit="1" customWidth="1"/>
    <col min="9456" max="9456" width="12.375" style="121" customWidth="1"/>
    <col min="9457" max="9457" width="11.375" style="121" bestFit="1" customWidth="1"/>
    <col min="9458" max="9458" width="10.625" style="121" bestFit="1" customWidth="1"/>
    <col min="9459" max="9459" width="13.125" style="121" bestFit="1" customWidth="1"/>
    <col min="9460" max="9460" width="9.75" style="121" bestFit="1" customWidth="1"/>
    <col min="9461" max="9462" width="11.25" style="121" bestFit="1" customWidth="1"/>
    <col min="9463" max="9698" width="9" style="121"/>
    <col min="9699" max="9699" width="3.625" style="121" customWidth="1"/>
    <col min="9700" max="9701" width="12.625" style="121" customWidth="1"/>
    <col min="9702" max="9702" width="14.875" style="121" bestFit="1" customWidth="1"/>
    <col min="9703" max="9704" width="13" style="121" bestFit="1" customWidth="1"/>
    <col min="9705" max="9705" width="12.125" style="121" bestFit="1" customWidth="1"/>
    <col min="9706" max="9706" width="5.625" style="121" bestFit="1" customWidth="1"/>
    <col min="9707" max="9707" width="15.125" style="121" customWidth="1"/>
    <col min="9708" max="9708" width="2.375" style="121" bestFit="1" customWidth="1"/>
    <col min="9709" max="9709" width="4.75" style="121" bestFit="1" customWidth="1"/>
    <col min="9710" max="9710" width="14.375" style="121" customWidth="1"/>
    <col min="9711" max="9711" width="2.25" style="121" bestFit="1" customWidth="1"/>
    <col min="9712" max="9712" width="12.375" style="121" customWidth="1"/>
    <col min="9713" max="9713" width="11.375" style="121" bestFit="1" customWidth="1"/>
    <col min="9714" max="9714" width="10.625" style="121" bestFit="1" customWidth="1"/>
    <col min="9715" max="9715" width="13.125" style="121" bestFit="1" customWidth="1"/>
    <col min="9716" max="9716" width="9.75" style="121" bestFit="1" customWidth="1"/>
    <col min="9717" max="9718" width="11.25" style="121" bestFit="1" customWidth="1"/>
    <col min="9719" max="9954" width="9" style="121"/>
    <col min="9955" max="9955" width="3.625" style="121" customWidth="1"/>
    <col min="9956" max="9957" width="12.625" style="121" customWidth="1"/>
    <col min="9958" max="9958" width="14.875" style="121" bestFit="1" customWidth="1"/>
    <col min="9959" max="9960" width="13" style="121" bestFit="1" customWidth="1"/>
    <col min="9961" max="9961" width="12.125" style="121" bestFit="1" customWidth="1"/>
    <col min="9962" max="9962" width="5.625" style="121" bestFit="1" customWidth="1"/>
    <col min="9963" max="9963" width="15.125" style="121" customWidth="1"/>
    <col min="9964" max="9964" width="2.375" style="121" bestFit="1" customWidth="1"/>
    <col min="9965" max="9965" width="4.75" style="121" bestFit="1" customWidth="1"/>
    <col min="9966" max="9966" width="14.375" style="121" customWidth="1"/>
    <col min="9967" max="9967" width="2.25" style="121" bestFit="1" customWidth="1"/>
    <col min="9968" max="9968" width="12.375" style="121" customWidth="1"/>
    <col min="9969" max="9969" width="11.375" style="121" bestFit="1" customWidth="1"/>
    <col min="9970" max="9970" width="10.625" style="121" bestFit="1" customWidth="1"/>
    <col min="9971" max="9971" width="13.125" style="121" bestFit="1" customWidth="1"/>
    <col min="9972" max="9972" width="9.75" style="121" bestFit="1" customWidth="1"/>
    <col min="9973" max="9974" width="11.25" style="121" bestFit="1" customWidth="1"/>
    <col min="9975" max="10210" width="9" style="121"/>
    <col min="10211" max="10211" width="3.625" style="121" customWidth="1"/>
    <col min="10212" max="10213" width="12.625" style="121" customWidth="1"/>
    <col min="10214" max="10214" width="14.875" style="121" bestFit="1" customWidth="1"/>
    <col min="10215" max="10216" width="13" style="121" bestFit="1" customWidth="1"/>
    <col min="10217" max="10217" width="12.125" style="121" bestFit="1" customWidth="1"/>
    <col min="10218" max="10218" width="5.625" style="121" bestFit="1" customWidth="1"/>
    <col min="10219" max="10219" width="15.125" style="121" customWidth="1"/>
    <col min="10220" max="10220" width="2.375" style="121" bestFit="1" customWidth="1"/>
    <col min="10221" max="10221" width="4.75" style="121" bestFit="1" customWidth="1"/>
    <col min="10222" max="10222" width="14.375" style="121" customWidth="1"/>
    <col min="10223" max="10223" width="2.25" style="121" bestFit="1" customWidth="1"/>
    <col min="10224" max="10224" width="12.375" style="121" customWidth="1"/>
    <col min="10225" max="10225" width="11.375" style="121" bestFit="1" customWidth="1"/>
    <col min="10226" max="10226" width="10.625" style="121" bestFit="1" customWidth="1"/>
    <col min="10227" max="10227" width="13.125" style="121" bestFit="1" customWidth="1"/>
    <col min="10228" max="10228" width="9.75" style="121" bestFit="1" customWidth="1"/>
    <col min="10229" max="10230" width="11.25" style="121" bestFit="1" customWidth="1"/>
    <col min="10231" max="10466" width="9" style="121"/>
    <col min="10467" max="10467" width="3.625" style="121" customWidth="1"/>
    <col min="10468" max="10469" width="12.625" style="121" customWidth="1"/>
    <col min="10470" max="10470" width="14.875" style="121" bestFit="1" customWidth="1"/>
    <col min="10471" max="10472" width="13" style="121" bestFit="1" customWidth="1"/>
    <col min="10473" max="10473" width="12.125" style="121" bestFit="1" customWidth="1"/>
    <col min="10474" max="10474" width="5.625" style="121" bestFit="1" customWidth="1"/>
    <col min="10475" max="10475" width="15.125" style="121" customWidth="1"/>
    <col min="10476" max="10476" width="2.375" style="121" bestFit="1" customWidth="1"/>
    <col min="10477" max="10477" width="4.75" style="121" bestFit="1" customWidth="1"/>
    <col min="10478" max="10478" width="14.375" style="121" customWidth="1"/>
    <col min="10479" max="10479" width="2.25" style="121" bestFit="1" customWidth="1"/>
    <col min="10480" max="10480" width="12.375" style="121" customWidth="1"/>
    <col min="10481" max="10481" width="11.375" style="121" bestFit="1" customWidth="1"/>
    <col min="10482" max="10482" width="10.625" style="121" bestFit="1" customWidth="1"/>
    <col min="10483" max="10483" width="13.125" style="121" bestFit="1" customWidth="1"/>
    <col min="10484" max="10484" width="9.75" style="121" bestFit="1" customWidth="1"/>
    <col min="10485" max="10486" width="11.25" style="121" bestFit="1" customWidth="1"/>
    <col min="10487" max="10722" width="9" style="121"/>
    <col min="10723" max="10723" width="3.625" style="121" customWidth="1"/>
    <col min="10724" max="10725" width="12.625" style="121" customWidth="1"/>
    <col min="10726" max="10726" width="14.875" style="121" bestFit="1" customWidth="1"/>
    <col min="10727" max="10728" width="13" style="121" bestFit="1" customWidth="1"/>
    <col min="10729" max="10729" width="12.125" style="121" bestFit="1" customWidth="1"/>
    <col min="10730" max="10730" width="5.625" style="121" bestFit="1" customWidth="1"/>
    <col min="10731" max="10731" width="15.125" style="121" customWidth="1"/>
    <col min="10732" max="10732" width="2.375" style="121" bestFit="1" customWidth="1"/>
    <col min="10733" max="10733" width="4.75" style="121" bestFit="1" customWidth="1"/>
    <col min="10734" max="10734" width="14.375" style="121" customWidth="1"/>
    <col min="10735" max="10735" width="2.25" style="121" bestFit="1" customWidth="1"/>
    <col min="10736" max="10736" width="12.375" style="121" customWidth="1"/>
    <col min="10737" max="10737" width="11.375" style="121" bestFit="1" customWidth="1"/>
    <col min="10738" max="10738" width="10.625" style="121" bestFit="1" customWidth="1"/>
    <col min="10739" max="10739" width="13.125" style="121" bestFit="1" customWidth="1"/>
    <col min="10740" max="10740" width="9.75" style="121" bestFit="1" customWidth="1"/>
    <col min="10741" max="10742" width="11.25" style="121" bestFit="1" customWidth="1"/>
    <col min="10743" max="10978" width="9" style="121"/>
    <col min="10979" max="10979" width="3.625" style="121" customWidth="1"/>
    <col min="10980" max="10981" width="12.625" style="121" customWidth="1"/>
    <col min="10982" max="10982" width="14.875" style="121" bestFit="1" customWidth="1"/>
    <col min="10983" max="10984" width="13" style="121" bestFit="1" customWidth="1"/>
    <col min="10985" max="10985" width="12.125" style="121" bestFit="1" customWidth="1"/>
    <col min="10986" max="10986" width="5.625" style="121" bestFit="1" customWidth="1"/>
    <col min="10987" max="10987" width="15.125" style="121" customWidth="1"/>
    <col min="10988" max="10988" width="2.375" style="121" bestFit="1" customWidth="1"/>
    <col min="10989" max="10989" width="4.75" style="121" bestFit="1" customWidth="1"/>
    <col min="10990" max="10990" width="14.375" style="121" customWidth="1"/>
    <col min="10991" max="10991" width="2.25" style="121" bestFit="1" customWidth="1"/>
    <col min="10992" max="10992" width="12.375" style="121" customWidth="1"/>
    <col min="10993" max="10993" width="11.375" style="121" bestFit="1" customWidth="1"/>
    <col min="10994" max="10994" width="10.625" style="121" bestFit="1" customWidth="1"/>
    <col min="10995" max="10995" width="13.125" style="121" bestFit="1" customWidth="1"/>
    <col min="10996" max="10996" width="9.75" style="121" bestFit="1" customWidth="1"/>
    <col min="10997" max="10998" width="11.25" style="121" bestFit="1" customWidth="1"/>
    <col min="10999" max="11234" width="9" style="121"/>
    <col min="11235" max="11235" width="3.625" style="121" customWidth="1"/>
    <col min="11236" max="11237" width="12.625" style="121" customWidth="1"/>
    <col min="11238" max="11238" width="14.875" style="121" bestFit="1" customWidth="1"/>
    <col min="11239" max="11240" width="13" style="121" bestFit="1" customWidth="1"/>
    <col min="11241" max="11241" width="12.125" style="121" bestFit="1" customWidth="1"/>
    <col min="11242" max="11242" width="5.625" style="121" bestFit="1" customWidth="1"/>
    <col min="11243" max="11243" width="15.125" style="121" customWidth="1"/>
    <col min="11244" max="11244" width="2.375" style="121" bestFit="1" customWidth="1"/>
    <col min="11245" max="11245" width="4.75" style="121" bestFit="1" customWidth="1"/>
    <col min="11246" max="11246" width="14.375" style="121" customWidth="1"/>
    <col min="11247" max="11247" width="2.25" style="121" bestFit="1" customWidth="1"/>
    <col min="11248" max="11248" width="12.375" style="121" customWidth="1"/>
    <col min="11249" max="11249" width="11.375" style="121" bestFit="1" customWidth="1"/>
    <col min="11250" max="11250" width="10.625" style="121" bestFit="1" customWidth="1"/>
    <col min="11251" max="11251" width="13.125" style="121" bestFit="1" customWidth="1"/>
    <col min="11252" max="11252" width="9.75" style="121" bestFit="1" customWidth="1"/>
    <col min="11253" max="11254" width="11.25" style="121" bestFit="1" customWidth="1"/>
    <col min="11255" max="11490" width="9" style="121"/>
    <col min="11491" max="11491" width="3.625" style="121" customWidth="1"/>
    <col min="11492" max="11493" width="12.625" style="121" customWidth="1"/>
    <col min="11494" max="11494" width="14.875" style="121" bestFit="1" customWidth="1"/>
    <col min="11495" max="11496" width="13" style="121" bestFit="1" customWidth="1"/>
    <col min="11497" max="11497" width="12.125" style="121" bestFit="1" customWidth="1"/>
    <col min="11498" max="11498" width="5.625" style="121" bestFit="1" customWidth="1"/>
    <col min="11499" max="11499" width="15.125" style="121" customWidth="1"/>
    <col min="11500" max="11500" width="2.375" style="121" bestFit="1" customWidth="1"/>
    <col min="11501" max="11501" width="4.75" style="121" bestFit="1" customWidth="1"/>
    <col min="11502" max="11502" width="14.375" style="121" customWidth="1"/>
    <col min="11503" max="11503" width="2.25" style="121" bestFit="1" customWidth="1"/>
    <col min="11504" max="11504" width="12.375" style="121" customWidth="1"/>
    <col min="11505" max="11505" width="11.375" style="121" bestFit="1" customWidth="1"/>
    <col min="11506" max="11506" width="10.625" style="121" bestFit="1" customWidth="1"/>
    <col min="11507" max="11507" width="13.125" style="121" bestFit="1" customWidth="1"/>
    <col min="11508" max="11508" width="9.75" style="121" bestFit="1" customWidth="1"/>
    <col min="11509" max="11510" width="11.25" style="121" bestFit="1" customWidth="1"/>
    <col min="11511" max="11746" width="9" style="121"/>
    <col min="11747" max="11747" width="3.625" style="121" customWidth="1"/>
    <col min="11748" max="11749" width="12.625" style="121" customWidth="1"/>
    <col min="11750" max="11750" width="14.875" style="121" bestFit="1" customWidth="1"/>
    <col min="11751" max="11752" width="13" style="121" bestFit="1" customWidth="1"/>
    <col min="11753" max="11753" width="12.125" style="121" bestFit="1" customWidth="1"/>
    <col min="11754" max="11754" width="5.625" style="121" bestFit="1" customWidth="1"/>
    <col min="11755" max="11755" width="15.125" style="121" customWidth="1"/>
    <col min="11756" max="11756" width="2.375" style="121" bestFit="1" customWidth="1"/>
    <col min="11757" max="11757" width="4.75" style="121" bestFit="1" customWidth="1"/>
    <col min="11758" max="11758" width="14.375" style="121" customWidth="1"/>
    <col min="11759" max="11759" width="2.25" style="121" bestFit="1" customWidth="1"/>
    <col min="11760" max="11760" width="12.375" style="121" customWidth="1"/>
    <col min="11761" max="11761" width="11.375" style="121" bestFit="1" customWidth="1"/>
    <col min="11762" max="11762" width="10.625" style="121" bestFit="1" customWidth="1"/>
    <col min="11763" max="11763" width="13.125" style="121" bestFit="1" customWidth="1"/>
    <col min="11764" max="11764" width="9.75" style="121" bestFit="1" customWidth="1"/>
    <col min="11765" max="11766" width="11.25" style="121" bestFit="1" customWidth="1"/>
    <col min="11767" max="12002" width="9" style="121"/>
    <col min="12003" max="12003" width="3.625" style="121" customWidth="1"/>
    <col min="12004" max="12005" width="12.625" style="121" customWidth="1"/>
    <col min="12006" max="12006" width="14.875" style="121" bestFit="1" customWidth="1"/>
    <col min="12007" max="12008" width="13" style="121" bestFit="1" customWidth="1"/>
    <col min="12009" max="12009" width="12.125" style="121" bestFit="1" customWidth="1"/>
    <col min="12010" max="12010" width="5.625" style="121" bestFit="1" customWidth="1"/>
    <col min="12011" max="12011" width="15.125" style="121" customWidth="1"/>
    <col min="12012" max="12012" width="2.375" style="121" bestFit="1" customWidth="1"/>
    <col min="12013" max="12013" width="4.75" style="121" bestFit="1" customWidth="1"/>
    <col min="12014" max="12014" width="14.375" style="121" customWidth="1"/>
    <col min="12015" max="12015" width="2.25" style="121" bestFit="1" customWidth="1"/>
    <col min="12016" max="12016" width="12.375" style="121" customWidth="1"/>
    <col min="12017" max="12017" width="11.375" style="121" bestFit="1" customWidth="1"/>
    <col min="12018" max="12018" width="10.625" style="121" bestFit="1" customWidth="1"/>
    <col min="12019" max="12019" width="13.125" style="121" bestFit="1" customWidth="1"/>
    <col min="12020" max="12020" width="9.75" style="121" bestFit="1" customWidth="1"/>
    <col min="12021" max="12022" width="11.25" style="121" bestFit="1" customWidth="1"/>
    <col min="12023" max="12258" width="9" style="121"/>
    <col min="12259" max="12259" width="3.625" style="121" customWidth="1"/>
    <col min="12260" max="12261" width="12.625" style="121" customWidth="1"/>
    <col min="12262" max="12262" width="14.875" style="121" bestFit="1" customWidth="1"/>
    <col min="12263" max="12264" width="13" style="121" bestFit="1" customWidth="1"/>
    <col min="12265" max="12265" width="12.125" style="121" bestFit="1" customWidth="1"/>
    <col min="12266" max="12266" width="5.625" style="121" bestFit="1" customWidth="1"/>
    <col min="12267" max="12267" width="15.125" style="121" customWidth="1"/>
    <col min="12268" max="12268" width="2.375" style="121" bestFit="1" customWidth="1"/>
    <col min="12269" max="12269" width="4.75" style="121" bestFit="1" customWidth="1"/>
    <col min="12270" max="12270" width="14.375" style="121" customWidth="1"/>
    <col min="12271" max="12271" width="2.25" style="121" bestFit="1" customWidth="1"/>
    <col min="12272" max="12272" width="12.375" style="121" customWidth="1"/>
    <col min="12273" max="12273" width="11.375" style="121" bestFit="1" customWidth="1"/>
    <col min="12274" max="12274" width="10.625" style="121" bestFit="1" customWidth="1"/>
    <col min="12275" max="12275" width="13.125" style="121" bestFit="1" customWidth="1"/>
    <col min="12276" max="12276" width="9.75" style="121" bestFit="1" customWidth="1"/>
    <col min="12277" max="12278" width="11.25" style="121" bestFit="1" customWidth="1"/>
    <col min="12279" max="12514" width="9" style="121"/>
    <col min="12515" max="12515" width="3.625" style="121" customWidth="1"/>
    <col min="12516" max="12517" width="12.625" style="121" customWidth="1"/>
    <col min="12518" max="12518" width="14.875" style="121" bestFit="1" customWidth="1"/>
    <col min="12519" max="12520" width="13" style="121" bestFit="1" customWidth="1"/>
    <col min="12521" max="12521" width="12.125" style="121" bestFit="1" customWidth="1"/>
    <col min="12522" max="12522" width="5.625" style="121" bestFit="1" customWidth="1"/>
    <col min="12523" max="12523" width="15.125" style="121" customWidth="1"/>
    <col min="12524" max="12524" width="2.375" style="121" bestFit="1" customWidth="1"/>
    <col min="12525" max="12525" width="4.75" style="121" bestFit="1" customWidth="1"/>
    <col min="12526" max="12526" width="14.375" style="121" customWidth="1"/>
    <col min="12527" max="12527" width="2.25" style="121" bestFit="1" customWidth="1"/>
    <col min="12528" max="12528" width="12.375" style="121" customWidth="1"/>
    <col min="12529" max="12529" width="11.375" style="121" bestFit="1" customWidth="1"/>
    <col min="12530" max="12530" width="10.625" style="121" bestFit="1" customWidth="1"/>
    <col min="12531" max="12531" width="13.125" style="121" bestFit="1" customWidth="1"/>
    <col min="12532" max="12532" width="9.75" style="121" bestFit="1" customWidth="1"/>
    <col min="12533" max="12534" width="11.25" style="121" bestFit="1" customWidth="1"/>
    <col min="12535" max="12770" width="9" style="121"/>
    <col min="12771" max="12771" width="3.625" style="121" customWidth="1"/>
    <col min="12772" max="12773" width="12.625" style="121" customWidth="1"/>
    <col min="12774" max="12774" width="14.875" style="121" bestFit="1" customWidth="1"/>
    <col min="12775" max="12776" width="13" style="121" bestFit="1" customWidth="1"/>
    <col min="12777" max="12777" width="12.125" style="121" bestFit="1" customWidth="1"/>
    <col min="12778" max="12778" width="5.625" style="121" bestFit="1" customWidth="1"/>
    <col min="12779" max="12779" width="15.125" style="121" customWidth="1"/>
    <col min="12780" max="12780" width="2.375" style="121" bestFit="1" customWidth="1"/>
    <col min="12781" max="12781" width="4.75" style="121" bestFit="1" customWidth="1"/>
    <col min="12782" max="12782" width="14.375" style="121" customWidth="1"/>
    <col min="12783" max="12783" width="2.25" style="121" bestFit="1" customWidth="1"/>
    <col min="12784" max="12784" width="12.375" style="121" customWidth="1"/>
    <col min="12785" max="12785" width="11.375" style="121" bestFit="1" customWidth="1"/>
    <col min="12786" max="12786" width="10.625" style="121" bestFit="1" customWidth="1"/>
    <col min="12787" max="12787" width="13.125" style="121" bestFit="1" customWidth="1"/>
    <col min="12788" max="12788" width="9.75" style="121" bestFit="1" customWidth="1"/>
    <col min="12789" max="12790" width="11.25" style="121" bestFit="1" customWidth="1"/>
    <col min="12791" max="13026" width="9" style="121"/>
    <col min="13027" max="13027" width="3.625" style="121" customWidth="1"/>
    <col min="13028" max="13029" width="12.625" style="121" customWidth="1"/>
    <col min="13030" max="13030" width="14.875" style="121" bestFit="1" customWidth="1"/>
    <col min="13031" max="13032" width="13" style="121" bestFit="1" customWidth="1"/>
    <col min="13033" max="13033" width="12.125" style="121" bestFit="1" customWidth="1"/>
    <col min="13034" max="13034" width="5.625" style="121" bestFit="1" customWidth="1"/>
    <col min="13035" max="13035" width="15.125" style="121" customWidth="1"/>
    <col min="13036" max="13036" width="2.375" style="121" bestFit="1" customWidth="1"/>
    <col min="13037" max="13037" width="4.75" style="121" bestFit="1" customWidth="1"/>
    <col min="13038" max="13038" width="14.375" style="121" customWidth="1"/>
    <col min="13039" max="13039" width="2.25" style="121" bestFit="1" customWidth="1"/>
    <col min="13040" max="13040" width="12.375" style="121" customWidth="1"/>
    <col min="13041" max="13041" width="11.375" style="121" bestFit="1" customWidth="1"/>
    <col min="13042" max="13042" width="10.625" style="121" bestFit="1" customWidth="1"/>
    <col min="13043" max="13043" width="13.125" style="121" bestFit="1" customWidth="1"/>
    <col min="13044" max="13044" width="9.75" style="121" bestFit="1" customWidth="1"/>
    <col min="13045" max="13046" width="11.25" style="121" bestFit="1" customWidth="1"/>
    <col min="13047" max="13282" width="9" style="121"/>
    <col min="13283" max="13283" width="3.625" style="121" customWidth="1"/>
    <col min="13284" max="13285" width="12.625" style="121" customWidth="1"/>
    <col min="13286" max="13286" width="14.875" style="121" bestFit="1" customWidth="1"/>
    <col min="13287" max="13288" width="13" style="121" bestFit="1" customWidth="1"/>
    <col min="13289" max="13289" width="12.125" style="121" bestFit="1" customWidth="1"/>
    <col min="13290" max="13290" width="5.625" style="121" bestFit="1" customWidth="1"/>
    <col min="13291" max="13291" width="15.125" style="121" customWidth="1"/>
    <col min="13292" max="13292" width="2.375" style="121" bestFit="1" customWidth="1"/>
    <col min="13293" max="13293" width="4.75" style="121" bestFit="1" customWidth="1"/>
    <col min="13294" max="13294" width="14.375" style="121" customWidth="1"/>
    <col min="13295" max="13295" width="2.25" style="121" bestFit="1" customWidth="1"/>
    <col min="13296" max="13296" width="12.375" style="121" customWidth="1"/>
    <col min="13297" max="13297" width="11.375" style="121" bestFit="1" customWidth="1"/>
    <col min="13298" max="13298" width="10.625" style="121" bestFit="1" customWidth="1"/>
    <col min="13299" max="13299" width="13.125" style="121" bestFit="1" customWidth="1"/>
    <col min="13300" max="13300" width="9.75" style="121" bestFit="1" customWidth="1"/>
    <col min="13301" max="13302" width="11.25" style="121" bestFit="1" customWidth="1"/>
    <col min="13303" max="13538" width="9" style="121"/>
    <col min="13539" max="13539" width="3.625" style="121" customWidth="1"/>
    <col min="13540" max="13541" width="12.625" style="121" customWidth="1"/>
    <col min="13542" max="13542" width="14.875" style="121" bestFit="1" customWidth="1"/>
    <col min="13543" max="13544" width="13" style="121" bestFit="1" customWidth="1"/>
    <col min="13545" max="13545" width="12.125" style="121" bestFit="1" customWidth="1"/>
    <col min="13546" max="13546" width="5.625" style="121" bestFit="1" customWidth="1"/>
    <col min="13547" max="13547" width="15.125" style="121" customWidth="1"/>
    <col min="13548" max="13548" width="2.375" style="121" bestFit="1" customWidth="1"/>
    <col min="13549" max="13549" width="4.75" style="121" bestFit="1" customWidth="1"/>
    <col min="13550" max="13550" width="14.375" style="121" customWidth="1"/>
    <col min="13551" max="13551" width="2.25" style="121" bestFit="1" customWidth="1"/>
    <col min="13552" max="13552" width="12.375" style="121" customWidth="1"/>
    <col min="13553" max="13553" width="11.375" style="121" bestFit="1" customWidth="1"/>
    <col min="13554" max="13554" width="10.625" style="121" bestFit="1" customWidth="1"/>
    <col min="13555" max="13555" width="13.125" style="121" bestFit="1" customWidth="1"/>
    <col min="13556" max="13556" width="9.75" style="121" bestFit="1" customWidth="1"/>
    <col min="13557" max="13558" width="11.25" style="121" bestFit="1" customWidth="1"/>
    <col min="13559" max="13794" width="9" style="121"/>
    <col min="13795" max="13795" width="3.625" style="121" customWidth="1"/>
    <col min="13796" max="13797" width="12.625" style="121" customWidth="1"/>
    <col min="13798" max="13798" width="14.875" style="121" bestFit="1" customWidth="1"/>
    <col min="13799" max="13800" width="13" style="121" bestFit="1" customWidth="1"/>
    <col min="13801" max="13801" width="12.125" style="121" bestFit="1" customWidth="1"/>
    <col min="13802" max="13802" width="5.625" style="121" bestFit="1" customWidth="1"/>
    <col min="13803" max="13803" width="15.125" style="121" customWidth="1"/>
    <col min="13804" max="13804" width="2.375" style="121" bestFit="1" customWidth="1"/>
    <col min="13805" max="13805" width="4.75" style="121" bestFit="1" customWidth="1"/>
    <col min="13806" max="13806" width="14.375" style="121" customWidth="1"/>
    <col min="13807" max="13807" width="2.25" style="121" bestFit="1" customWidth="1"/>
    <col min="13808" max="13808" width="12.375" style="121" customWidth="1"/>
    <col min="13809" max="13809" width="11.375" style="121" bestFit="1" customWidth="1"/>
    <col min="13810" max="13810" width="10.625" style="121" bestFit="1" customWidth="1"/>
    <col min="13811" max="13811" width="13.125" style="121" bestFit="1" customWidth="1"/>
    <col min="13812" max="13812" width="9.75" style="121" bestFit="1" customWidth="1"/>
    <col min="13813" max="13814" width="11.25" style="121" bestFit="1" customWidth="1"/>
    <col min="13815" max="14050" width="9" style="121"/>
    <col min="14051" max="14051" width="3.625" style="121" customWidth="1"/>
    <col min="14052" max="14053" width="12.625" style="121" customWidth="1"/>
    <col min="14054" max="14054" width="14.875" style="121" bestFit="1" customWidth="1"/>
    <col min="14055" max="14056" width="13" style="121" bestFit="1" customWidth="1"/>
    <col min="14057" max="14057" width="12.125" style="121" bestFit="1" customWidth="1"/>
    <col min="14058" max="14058" width="5.625" style="121" bestFit="1" customWidth="1"/>
    <col min="14059" max="14059" width="15.125" style="121" customWidth="1"/>
    <col min="14060" max="14060" width="2.375" style="121" bestFit="1" customWidth="1"/>
    <col min="14061" max="14061" width="4.75" style="121" bestFit="1" customWidth="1"/>
    <col min="14062" max="14062" width="14.375" style="121" customWidth="1"/>
    <col min="14063" max="14063" width="2.25" style="121" bestFit="1" customWidth="1"/>
    <col min="14064" max="14064" width="12.375" style="121" customWidth="1"/>
    <col min="14065" max="14065" width="11.375" style="121" bestFit="1" customWidth="1"/>
    <col min="14066" max="14066" width="10.625" style="121" bestFit="1" customWidth="1"/>
    <col min="14067" max="14067" width="13.125" style="121" bestFit="1" customWidth="1"/>
    <col min="14068" max="14068" width="9.75" style="121" bestFit="1" customWidth="1"/>
    <col min="14069" max="14070" width="11.25" style="121" bestFit="1" customWidth="1"/>
    <col min="14071" max="14306" width="9" style="121"/>
    <col min="14307" max="14307" width="3.625" style="121" customWidth="1"/>
    <col min="14308" max="14309" width="12.625" style="121" customWidth="1"/>
    <col min="14310" max="14310" width="14.875" style="121" bestFit="1" customWidth="1"/>
    <col min="14311" max="14312" width="13" style="121" bestFit="1" customWidth="1"/>
    <col min="14313" max="14313" width="12.125" style="121" bestFit="1" customWidth="1"/>
    <col min="14314" max="14314" width="5.625" style="121" bestFit="1" customWidth="1"/>
    <col min="14315" max="14315" width="15.125" style="121" customWidth="1"/>
    <col min="14316" max="14316" width="2.375" style="121" bestFit="1" customWidth="1"/>
    <col min="14317" max="14317" width="4.75" style="121" bestFit="1" customWidth="1"/>
    <col min="14318" max="14318" width="14.375" style="121" customWidth="1"/>
    <col min="14319" max="14319" width="2.25" style="121" bestFit="1" customWidth="1"/>
    <col min="14320" max="14320" width="12.375" style="121" customWidth="1"/>
    <col min="14321" max="14321" width="11.375" style="121" bestFit="1" customWidth="1"/>
    <col min="14322" max="14322" width="10.625" style="121" bestFit="1" customWidth="1"/>
    <col min="14323" max="14323" width="13.125" style="121" bestFit="1" customWidth="1"/>
    <col min="14324" max="14324" width="9.75" style="121" bestFit="1" customWidth="1"/>
    <col min="14325" max="14326" width="11.25" style="121" bestFit="1" customWidth="1"/>
    <col min="14327" max="14562" width="9" style="121"/>
    <col min="14563" max="14563" width="3.625" style="121" customWidth="1"/>
    <col min="14564" max="14565" width="12.625" style="121" customWidth="1"/>
    <col min="14566" max="14566" width="14.875" style="121" bestFit="1" customWidth="1"/>
    <col min="14567" max="14568" width="13" style="121" bestFit="1" customWidth="1"/>
    <col min="14569" max="14569" width="12.125" style="121" bestFit="1" customWidth="1"/>
    <col min="14570" max="14570" width="5.625" style="121" bestFit="1" customWidth="1"/>
    <col min="14571" max="14571" width="15.125" style="121" customWidth="1"/>
    <col min="14572" max="14572" width="2.375" style="121" bestFit="1" customWidth="1"/>
    <col min="14573" max="14573" width="4.75" style="121" bestFit="1" customWidth="1"/>
    <col min="14574" max="14574" width="14.375" style="121" customWidth="1"/>
    <col min="14575" max="14575" width="2.25" style="121" bestFit="1" customWidth="1"/>
    <col min="14576" max="14576" width="12.375" style="121" customWidth="1"/>
    <col min="14577" max="14577" width="11.375" style="121" bestFit="1" customWidth="1"/>
    <col min="14578" max="14578" width="10.625" style="121" bestFit="1" customWidth="1"/>
    <col min="14579" max="14579" width="13.125" style="121" bestFit="1" customWidth="1"/>
    <col min="14580" max="14580" width="9.75" style="121" bestFit="1" customWidth="1"/>
    <col min="14581" max="14582" width="11.25" style="121" bestFit="1" customWidth="1"/>
    <col min="14583" max="14818" width="9" style="121"/>
    <col min="14819" max="14819" width="3.625" style="121" customWidth="1"/>
    <col min="14820" max="14821" width="12.625" style="121" customWidth="1"/>
    <col min="14822" max="14822" width="14.875" style="121" bestFit="1" customWidth="1"/>
    <col min="14823" max="14824" width="13" style="121" bestFit="1" customWidth="1"/>
    <col min="14825" max="14825" width="12.125" style="121" bestFit="1" customWidth="1"/>
    <col min="14826" max="14826" width="5.625" style="121" bestFit="1" customWidth="1"/>
    <col min="14827" max="14827" width="15.125" style="121" customWidth="1"/>
    <col min="14828" max="14828" width="2.375" style="121" bestFit="1" customWidth="1"/>
    <col min="14829" max="14829" width="4.75" style="121" bestFit="1" customWidth="1"/>
    <col min="14830" max="14830" width="14.375" style="121" customWidth="1"/>
    <col min="14831" max="14831" width="2.25" style="121" bestFit="1" customWidth="1"/>
    <col min="14832" max="14832" width="12.375" style="121" customWidth="1"/>
    <col min="14833" max="14833" width="11.375" style="121" bestFit="1" customWidth="1"/>
    <col min="14834" max="14834" width="10.625" style="121" bestFit="1" customWidth="1"/>
    <col min="14835" max="14835" width="13.125" style="121" bestFit="1" customWidth="1"/>
    <col min="14836" max="14836" width="9.75" style="121" bestFit="1" customWidth="1"/>
    <col min="14837" max="14838" width="11.25" style="121" bestFit="1" customWidth="1"/>
    <col min="14839" max="15074" width="9" style="121"/>
    <col min="15075" max="15075" width="3.625" style="121" customWidth="1"/>
    <col min="15076" max="15077" width="12.625" style="121" customWidth="1"/>
    <col min="15078" max="15078" width="14.875" style="121" bestFit="1" customWidth="1"/>
    <col min="15079" max="15080" width="13" style="121" bestFit="1" customWidth="1"/>
    <col min="15081" max="15081" width="12.125" style="121" bestFit="1" customWidth="1"/>
    <col min="15082" max="15082" width="5.625" style="121" bestFit="1" customWidth="1"/>
    <col min="15083" max="15083" width="15.125" style="121" customWidth="1"/>
    <col min="15084" max="15084" width="2.375" style="121" bestFit="1" customWidth="1"/>
    <col min="15085" max="15085" width="4.75" style="121" bestFit="1" customWidth="1"/>
    <col min="15086" max="15086" width="14.375" style="121" customWidth="1"/>
    <col min="15087" max="15087" width="2.25" style="121" bestFit="1" customWidth="1"/>
    <col min="15088" max="15088" width="12.375" style="121" customWidth="1"/>
    <col min="15089" max="15089" width="11.375" style="121" bestFit="1" customWidth="1"/>
    <col min="15090" max="15090" width="10.625" style="121" bestFit="1" customWidth="1"/>
    <col min="15091" max="15091" width="13.125" style="121" bestFit="1" customWidth="1"/>
    <col min="15092" max="15092" width="9.75" style="121" bestFit="1" customWidth="1"/>
    <col min="15093" max="15094" width="11.25" style="121" bestFit="1" customWidth="1"/>
    <col min="15095" max="15330" width="9" style="121"/>
    <col min="15331" max="15331" width="3.625" style="121" customWidth="1"/>
    <col min="15332" max="15333" width="12.625" style="121" customWidth="1"/>
    <col min="15334" max="15334" width="14.875" style="121" bestFit="1" customWidth="1"/>
    <col min="15335" max="15336" width="13" style="121" bestFit="1" customWidth="1"/>
    <col min="15337" max="15337" width="12.125" style="121" bestFit="1" customWidth="1"/>
    <col min="15338" max="15338" width="5.625" style="121" bestFit="1" customWidth="1"/>
    <col min="15339" max="15339" width="15.125" style="121" customWidth="1"/>
    <col min="15340" max="15340" width="2.375" style="121" bestFit="1" customWidth="1"/>
    <col min="15341" max="15341" width="4.75" style="121" bestFit="1" customWidth="1"/>
    <col min="15342" max="15342" width="14.375" style="121" customWidth="1"/>
    <col min="15343" max="15343" width="2.25" style="121" bestFit="1" customWidth="1"/>
    <col min="15344" max="15344" width="12.375" style="121" customWidth="1"/>
    <col min="15345" max="15345" width="11.375" style="121" bestFit="1" customWidth="1"/>
    <col min="15346" max="15346" width="10.625" style="121" bestFit="1" customWidth="1"/>
    <col min="15347" max="15347" width="13.125" style="121" bestFit="1" customWidth="1"/>
    <col min="15348" max="15348" width="9.75" style="121" bestFit="1" customWidth="1"/>
    <col min="15349" max="15350" width="11.25" style="121" bestFit="1" customWidth="1"/>
    <col min="15351" max="15586" width="9" style="121"/>
    <col min="15587" max="15587" width="3.625" style="121" customWidth="1"/>
    <col min="15588" max="15589" width="12.625" style="121" customWidth="1"/>
    <col min="15590" max="15590" width="14.875" style="121" bestFit="1" customWidth="1"/>
    <col min="15591" max="15592" width="13" style="121" bestFit="1" customWidth="1"/>
    <col min="15593" max="15593" width="12.125" style="121" bestFit="1" customWidth="1"/>
    <col min="15594" max="15594" width="5.625" style="121" bestFit="1" customWidth="1"/>
    <col min="15595" max="15595" width="15.125" style="121" customWidth="1"/>
    <col min="15596" max="15596" width="2.375" style="121" bestFit="1" customWidth="1"/>
    <col min="15597" max="15597" width="4.75" style="121" bestFit="1" customWidth="1"/>
    <col min="15598" max="15598" width="14.375" style="121" customWidth="1"/>
    <col min="15599" max="15599" width="2.25" style="121" bestFit="1" customWidth="1"/>
    <col min="15600" max="15600" width="12.375" style="121" customWidth="1"/>
    <col min="15601" max="15601" width="11.375" style="121" bestFit="1" customWidth="1"/>
    <col min="15602" max="15602" width="10.625" style="121" bestFit="1" customWidth="1"/>
    <col min="15603" max="15603" width="13.125" style="121" bestFit="1" customWidth="1"/>
    <col min="15604" max="15604" width="9.75" style="121" bestFit="1" customWidth="1"/>
    <col min="15605" max="15606" width="11.25" style="121" bestFit="1" customWidth="1"/>
    <col min="15607" max="15842" width="9" style="121"/>
    <col min="15843" max="15843" width="3.625" style="121" customWidth="1"/>
    <col min="15844" max="15845" width="12.625" style="121" customWidth="1"/>
    <col min="15846" max="15846" width="14.875" style="121" bestFit="1" customWidth="1"/>
    <col min="15847" max="15848" width="13" style="121" bestFit="1" customWidth="1"/>
    <col min="15849" max="15849" width="12.125" style="121" bestFit="1" customWidth="1"/>
    <col min="15850" max="15850" width="5.625" style="121" bestFit="1" customWidth="1"/>
    <col min="15851" max="15851" width="15.125" style="121" customWidth="1"/>
    <col min="15852" max="15852" width="2.375" style="121" bestFit="1" customWidth="1"/>
    <col min="15853" max="15853" width="4.75" style="121" bestFit="1" customWidth="1"/>
    <col min="15854" max="15854" width="14.375" style="121" customWidth="1"/>
    <col min="15855" max="15855" width="2.25" style="121" bestFit="1" customWidth="1"/>
    <col min="15856" max="15856" width="12.375" style="121" customWidth="1"/>
    <col min="15857" max="15857" width="11.375" style="121" bestFit="1" customWidth="1"/>
    <col min="15858" max="15858" width="10.625" style="121" bestFit="1" customWidth="1"/>
    <col min="15859" max="15859" width="13.125" style="121" bestFit="1" customWidth="1"/>
    <col min="15860" max="15860" width="9.75" style="121" bestFit="1" customWidth="1"/>
    <col min="15861" max="15862" width="11.25" style="121" bestFit="1" customWidth="1"/>
    <col min="15863" max="16098" width="9" style="121"/>
    <col min="16099" max="16099" width="3.625" style="121" customWidth="1"/>
    <col min="16100" max="16101" width="12.625" style="121" customWidth="1"/>
    <col min="16102" max="16102" width="14.875" style="121" bestFit="1" customWidth="1"/>
    <col min="16103" max="16104" width="13" style="121" bestFit="1" customWidth="1"/>
    <col min="16105" max="16105" width="12.125" style="121" bestFit="1" customWidth="1"/>
    <col min="16106" max="16106" width="5.625" style="121" bestFit="1" customWidth="1"/>
    <col min="16107" max="16107" width="15.125" style="121" customWidth="1"/>
    <col min="16108" max="16108" width="2.375" style="121" bestFit="1" customWidth="1"/>
    <col min="16109" max="16109" width="4.75" style="121" bestFit="1" customWidth="1"/>
    <col min="16110" max="16110" width="14.375" style="121" customWidth="1"/>
    <col min="16111" max="16111" width="2.25" style="121" bestFit="1" customWidth="1"/>
    <col min="16112" max="16112" width="12.375" style="121" customWidth="1"/>
    <col min="16113" max="16113" width="11.375" style="121" bestFit="1" customWidth="1"/>
    <col min="16114" max="16114" width="10.625" style="121" bestFit="1" customWidth="1"/>
    <col min="16115" max="16115" width="13.125" style="121" bestFit="1" customWidth="1"/>
    <col min="16116" max="16116" width="9.75" style="121" bestFit="1" customWidth="1"/>
    <col min="16117" max="16118" width="11.25" style="121" bestFit="1" customWidth="1"/>
    <col min="16119" max="16384" width="9" style="121"/>
  </cols>
  <sheetData>
    <row r="1" spans="2:16" ht="30" customHeight="1">
      <c r="B1" s="290" t="s">
        <v>245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2:16" ht="14.1" customHeight="1" thickBot="1">
      <c r="B2" s="314" t="s">
        <v>127</v>
      </c>
      <c r="C2" s="314"/>
      <c r="D2" s="178"/>
      <c r="E2" s="178"/>
      <c r="F2" s="178"/>
      <c r="G2" s="177"/>
      <c r="H2" s="177"/>
      <c r="I2" s="177"/>
      <c r="J2" s="177"/>
      <c r="K2" s="177"/>
      <c r="L2" s="177"/>
      <c r="M2" s="177"/>
      <c r="N2" s="115" t="s">
        <v>126</v>
      </c>
    </row>
    <row r="3" spans="2:16" ht="14.1" customHeight="1">
      <c r="B3" s="315" t="s">
        <v>125</v>
      </c>
      <c r="C3" s="316"/>
      <c r="D3" s="316"/>
      <c r="E3" s="293" t="s">
        <v>124</v>
      </c>
      <c r="F3" s="293" t="s">
        <v>123</v>
      </c>
      <c r="G3" s="295" t="s">
        <v>122</v>
      </c>
      <c r="H3" s="297" t="s">
        <v>121</v>
      </c>
      <c r="I3" s="298"/>
      <c r="J3" s="298"/>
      <c r="K3" s="298"/>
      <c r="L3" s="298"/>
      <c r="M3" s="298"/>
      <c r="N3" s="299"/>
    </row>
    <row r="4" spans="2:16" ht="14.1" customHeight="1">
      <c r="B4" s="176" t="s">
        <v>120</v>
      </c>
      <c r="C4" s="175" t="s">
        <v>119</v>
      </c>
      <c r="D4" s="175" t="s">
        <v>118</v>
      </c>
      <c r="E4" s="294"/>
      <c r="F4" s="294"/>
      <c r="G4" s="296"/>
      <c r="H4" s="300"/>
      <c r="I4" s="301"/>
      <c r="J4" s="301"/>
      <c r="K4" s="301"/>
      <c r="L4" s="301"/>
      <c r="M4" s="301"/>
      <c r="N4" s="302"/>
    </row>
    <row r="5" spans="2:16" s="50" customFormat="1" ht="14.1" customHeight="1">
      <c r="B5" s="100" t="s">
        <v>117</v>
      </c>
      <c r="C5" s="173"/>
      <c r="D5" s="173"/>
      <c r="E5" s="75">
        <f>E6+E56+E86</f>
        <v>2181866750</v>
      </c>
      <c r="F5" s="75">
        <f>F6+F56+F86</f>
        <v>2410519880</v>
      </c>
      <c r="G5" s="136">
        <f>G6+G57+G86</f>
        <v>-228653130</v>
      </c>
      <c r="H5" s="311"/>
      <c r="I5" s="312"/>
      <c r="J5" s="312"/>
      <c r="K5" s="312"/>
      <c r="L5" s="312"/>
      <c r="M5" s="312"/>
      <c r="N5" s="313"/>
      <c r="O5" s="52"/>
      <c r="P5" s="52"/>
    </row>
    <row r="6" spans="2:16" s="50" customFormat="1" ht="14.1" customHeight="1">
      <c r="B6" s="174"/>
      <c r="C6" s="95" t="s">
        <v>116</v>
      </c>
      <c r="D6" s="173"/>
      <c r="E6" s="70">
        <f>E7+E16+E25+E34+E43</f>
        <v>1685566750</v>
      </c>
      <c r="F6" s="70">
        <f>F7+F16+F25+F34+F43</f>
        <v>1914219880</v>
      </c>
      <c r="G6" s="136">
        <f>G7+G16+G25+G34+G43</f>
        <v>-228653130</v>
      </c>
      <c r="H6" s="311"/>
      <c r="I6" s="312"/>
      <c r="J6" s="312"/>
      <c r="K6" s="312"/>
      <c r="L6" s="312"/>
      <c r="M6" s="312"/>
      <c r="N6" s="313"/>
      <c r="O6" s="52"/>
      <c r="P6" s="52"/>
    </row>
    <row r="7" spans="2:16" s="50" customFormat="1" ht="14.1" customHeight="1">
      <c r="B7" s="143"/>
      <c r="C7" s="167"/>
      <c r="D7" s="95" t="s">
        <v>115</v>
      </c>
      <c r="E7" s="134">
        <f>F7+G7</f>
        <v>1297220960</v>
      </c>
      <c r="F7" s="134">
        <f>L15</f>
        <v>1550000000</v>
      </c>
      <c r="G7" s="144">
        <f>N15</f>
        <v>-252779040</v>
      </c>
      <c r="H7" s="145"/>
      <c r="I7" s="317" t="s">
        <v>213</v>
      </c>
      <c r="J7" s="317"/>
      <c r="K7" s="317"/>
      <c r="L7" s="317"/>
      <c r="M7" s="317"/>
      <c r="N7" s="318"/>
      <c r="O7" s="52"/>
      <c r="P7" s="52"/>
    </row>
    <row r="8" spans="2:16" s="50" customFormat="1" ht="14.1" customHeight="1">
      <c r="B8" s="143"/>
      <c r="C8" s="167"/>
      <c r="D8" s="142"/>
      <c r="E8" s="61"/>
      <c r="F8" s="61"/>
      <c r="G8" s="141"/>
      <c r="H8" s="168"/>
      <c r="I8" s="279" t="s">
        <v>244</v>
      </c>
      <c r="J8" s="279"/>
      <c r="K8" s="279"/>
      <c r="L8" s="279"/>
      <c r="M8" s="279"/>
      <c r="N8" s="280"/>
      <c r="O8" s="52"/>
      <c r="P8" s="52"/>
    </row>
    <row r="9" spans="2:16" s="50" customFormat="1" ht="14.1" customHeight="1">
      <c r="B9" s="143"/>
      <c r="C9" s="167"/>
      <c r="D9" s="142"/>
      <c r="E9" s="61"/>
      <c r="F9" s="61"/>
      <c r="G9" s="141"/>
      <c r="H9" s="168" t="s">
        <v>73</v>
      </c>
      <c r="I9" s="266">
        <v>165293000</v>
      </c>
      <c r="J9" s="148" t="s">
        <v>72</v>
      </c>
      <c r="K9" s="148" t="s">
        <v>71</v>
      </c>
      <c r="L9" s="266">
        <v>165293000</v>
      </c>
      <c r="M9" s="148" t="s">
        <v>70</v>
      </c>
      <c r="N9" s="267">
        <f>I9-L9</f>
        <v>0</v>
      </c>
      <c r="O9" s="52"/>
      <c r="P9" s="52"/>
    </row>
    <row r="10" spans="2:16" s="50" customFormat="1" ht="14.1" customHeight="1">
      <c r="B10" s="143"/>
      <c r="C10" s="167"/>
      <c r="D10" s="142"/>
      <c r="E10" s="61"/>
      <c r="F10" s="61"/>
      <c r="G10" s="141"/>
      <c r="H10" s="135" t="s">
        <v>69</v>
      </c>
      <c r="I10" s="160">
        <f>I9</f>
        <v>165293000</v>
      </c>
      <c r="J10" s="170"/>
      <c r="K10" s="170"/>
      <c r="L10" s="160">
        <f>L9</f>
        <v>165293000</v>
      </c>
      <c r="M10" s="170"/>
      <c r="N10" s="268">
        <f>SUM(I10-L10)</f>
        <v>0</v>
      </c>
      <c r="O10" s="52"/>
      <c r="P10" s="52"/>
    </row>
    <row r="11" spans="2:16" s="50" customFormat="1" ht="14.1" customHeight="1">
      <c r="B11" s="143"/>
      <c r="C11" s="167"/>
      <c r="D11" s="142"/>
      <c r="E11" s="61"/>
      <c r="F11" s="61"/>
      <c r="G11" s="141"/>
      <c r="H11" s="145"/>
      <c r="I11" s="303" t="s">
        <v>214</v>
      </c>
      <c r="J11" s="303"/>
      <c r="K11" s="303"/>
      <c r="L11" s="303"/>
      <c r="M11" s="303"/>
      <c r="N11" s="304"/>
      <c r="O11" s="52"/>
      <c r="P11" s="52"/>
    </row>
    <row r="12" spans="2:16" s="50" customFormat="1" ht="14.1" customHeight="1">
      <c r="B12" s="143"/>
      <c r="C12" s="167"/>
      <c r="D12" s="142"/>
      <c r="E12" s="61"/>
      <c r="F12" s="61"/>
      <c r="G12" s="141"/>
      <c r="H12" s="168"/>
      <c r="I12" s="277" t="s">
        <v>249</v>
      </c>
      <c r="J12" s="277"/>
      <c r="K12" s="277"/>
      <c r="L12" s="277"/>
      <c r="M12" s="277"/>
      <c r="N12" s="278"/>
      <c r="O12" s="52"/>
      <c r="P12" s="52"/>
    </row>
    <row r="13" spans="2:16" s="50" customFormat="1" ht="14.1" customHeight="1">
      <c r="B13" s="143"/>
      <c r="C13" s="167"/>
      <c r="D13" s="142"/>
      <c r="E13" s="61"/>
      <c r="F13" s="61"/>
      <c r="G13" s="141"/>
      <c r="H13" s="168" t="s">
        <v>73</v>
      </c>
      <c r="I13" s="266">
        <v>1131927960</v>
      </c>
      <c r="J13" s="148" t="s">
        <v>72</v>
      </c>
      <c r="K13" s="148" t="s">
        <v>71</v>
      </c>
      <c r="L13" s="266">
        <v>1384707000</v>
      </c>
      <c r="M13" s="148" t="s">
        <v>70</v>
      </c>
      <c r="N13" s="267">
        <f>I13-L13</f>
        <v>-252779040</v>
      </c>
      <c r="O13" s="52"/>
      <c r="P13" s="52"/>
    </row>
    <row r="14" spans="2:16" s="50" customFormat="1" ht="14.1" customHeight="1">
      <c r="B14" s="143"/>
      <c r="C14" s="167"/>
      <c r="D14" s="142"/>
      <c r="E14" s="61"/>
      <c r="F14" s="61"/>
      <c r="G14" s="141"/>
      <c r="H14" s="135" t="s">
        <v>69</v>
      </c>
      <c r="I14" s="160">
        <f>SUM(I13)</f>
        <v>1131927960</v>
      </c>
      <c r="J14" s="169"/>
      <c r="K14" s="169"/>
      <c r="L14" s="160">
        <f>SUM(L13)</f>
        <v>1384707000</v>
      </c>
      <c r="M14" s="169"/>
      <c r="N14" s="268">
        <f>SUM(I14-L14)</f>
        <v>-252779040</v>
      </c>
      <c r="O14" s="52"/>
      <c r="P14" s="52"/>
    </row>
    <row r="15" spans="2:16" s="50" customFormat="1" ht="14.1" customHeight="1">
      <c r="B15" s="143"/>
      <c r="C15" s="167"/>
      <c r="D15" s="142"/>
      <c r="E15" s="61"/>
      <c r="F15" s="61"/>
      <c r="G15" s="141"/>
      <c r="H15" s="135" t="s">
        <v>68</v>
      </c>
      <c r="I15" s="160">
        <f>SUM(I10+I14)</f>
        <v>1297220960</v>
      </c>
      <c r="J15" s="169"/>
      <c r="K15" s="169"/>
      <c r="L15" s="160">
        <f>SUM(L10+L14)</f>
        <v>1550000000</v>
      </c>
      <c r="M15" s="169"/>
      <c r="N15" s="268">
        <f>SUM(I15-L15)</f>
        <v>-252779040</v>
      </c>
      <c r="O15" s="52"/>
      <c r="P15" s="52"/>
    </row>
    <row r="16" spans="2:16" s="50" customFormat="1" ht="14.1" customHeight="1">
      <c r="B16" s="143"/>
      <c r="C16" s="167"/>
      <c r="D16" s="95" t="s">
        <v>114</v>
      </c>
      <c r="E16" s="134">
        <f>I24</f>
        <v>52240220</v>
      </c>
      <c r="F16" s="134">
        <f>L24</f>
        <v>34219880</v>
      </c>
      <c r="G16" s="144">
        <f>N24</f>
        <v>18020340</v>
      </c>
      <c r="H16" s="145"/>
      <c r="I16" s="303" t="s">
        <v>215</v>
      </c>
      <c r="J16" s="303"/>
      <c r="K16" s="303"/>
      <c r="L16" s="303"/>
      <c r="M16" s="303"/>
      <c r="N16" s="304"/>
      <c r="O16" s="52"/>
      <c r="P16" s="52"/>
    </row>
    <row r="17" spans="2:16" s="50" customFormat="1" ht="14.1" customHeight="1">
      <c r="B17" s="143"/>
      <c r="C17" s="167"/>
      <c r="D17" s="87"/>
      <c r="E17" s="61"/>
      <c r="F17" s="61"/>
      <c r="G17" s="141"/>
      <c r="H17" s="168"/>
      <c r="I17" s="277" t="s">
        <v>244</v>
      </c>
      <c r="J17" s="277"/>
      <c r="K17" s="277"/>
      <c r="L17" s="277"/>
      <c r="M17" s="277"/>
      <c r="N17" s="278"/>
      <c r="O17" s="52"/>
      <c r="P17" s="52"/>
    </row>
    <row r="18" spans="2:16" s="50" customFormat="1" ht="14.1" customHeight="1">
      <c r="B18" s="143"/>
      <c r="C18" s="167"/>
      <c r="D18" s="87"/>
      <c r="E18" s="61"/>
      <c r="F18" s="61"/>
      <c r="G18" s="141"/>
      <c r="H18" s="168" t="s">
        <v>73</v>
      </c>
      <c r="I18" s="266">
        <v>34640220</v>
      </c>
      <c r="J18" s="148" t="s">
        <v>72</v>
      </c>
      <c r="K18" s="148" t="s">
        <v>71</v>
      </c>
      <c r="L18" s="266">
        <v>34219880</v>
      </c>
      <c r="M18" s="148" t="s">
        <v>70</v>
      </c>
      <c r="N18" s="267">
        <f>I18-L18</f>
        <v>420340</v>
      </c>
      <c r="O18" s="52"/>
      <c r="P18" s="52"/>
    </row>
    <row r="19" spans="2:16" s="50" customFormat="1" ht="14.1" customHeight="1">
      <c r="B19" s="143"/>
      <c r="C19" s="167"/>
      <c r="D19" s="142"/>
      <c r="E19" s="61"/>
      <c r="F19" s="61"/>
      <c r="G19" s="141"/>
      <c r="H19" s="135" t="s">
        <v>69</v>
      </c>
      <c r="I19" s="160">
        <f>I18</f>
        <v>34640220</v>
      </c>
      <c r="J19" s="169"/>
      <c r="K19" s="169"/>
      <c r="L19" s="160">
        <f>L18</f>
        <v>34219880</v>
      </c>
      <c r="M19" s="169"/>
      <c r="N19" s="268">
        <f>SUM(I19-L19)</f>
        <v>420340</v>
      </c>
      <c r="O19" s="52"/>
      <c r="P19" s="52"/>
    </row>
    <row r="20" spans="2:16" s="50" customFormat="1" ht="14.1" customHeight="1">
      <c r="B20" s="143"/>
      <c r="C20" s="167"/>
      <c r="D20" s="142"/>
      <c r="E20" s="61"/>
      <c r="F20" s="61"/>
      <c r="G20" s="141"/>
      <c r="H20" s="145"/>
      <c r="I20" s="303" t="s">
        <v>248</v>
      </c>
      <c r="J20" s="303"/>
      <c r="K20" s="303"/>
      <c r="L20" s="303"/>
      <c r="M20" s="303"/>
      <c r="N20" s="304"/>
      <c r="O20" s="52"/>
      <c r="P20" s="52"/>
    </row>
    <row r="21" spans="2:16" s="50" customFormat="1" ht="14.1" customHeight="1">
      <c r="B21" s="143"/>
      <c r="C21" s="167"/>
      <c r="D21" s="142"/>
      <c r="E21" s="61"/>
      <c r="F21" s="61"/>
      <c r="G21" s="141"/>
      <c r="H21" s="168"/>
      <c r="I21" s="277" t="s">
        <v>249</v>
      </c>
      <c r="J21" s="277"/>
      <c r="K21" s="277"/>
      <c r="L21" s="277"/>
      <c r="M21" s="277"/>
      <c r="N21" s="278"/>
      <c r="O21" s="52"/>
      <c r="P21" s="52"/>
    </row>
    <row r="22" spans="2:16" s="50" customFormat="1" ht="14.1" customHeight="1">
      <c r="B22" s="143"/>
      <c r="C22" s="167"/>
      <c r="D22" s="142"/>
      <c r="E22" s="61"/>
      <c r="F22" s="61"/>
      <c r="G22" s="141"/>
      <c r="H22" s="168" t="s">
        <v>26</v>
      </c>
      <c r="I22" s="266">
        <v>17600000</v>
      </c>
      <c r="J22" s="148" t="s">
        <v>25</v>
      </c>
      <c r="K22" s="148" t="s">
        <v>24</v>
      </c>
      <c r="L22" s="266">
        <v>0</v>
      </c>
      <c r="M22" s="148" t="s">
        <v>23</v>
      </c>
      <c r="N22" s="267">
        <f>I22-L22</f>
        <v>17600000</v>
      </c>
      <c r="O22" s="52"/>
      <c r="P22" s="52"/>
    </row>
    <row r="23" spans="2:16" s="50" customFormat="1" ht="14.1" customHeight="1">
      <c r="B23" s="143"/>
      <c r="C23" s="167"/>
      <c r="D23" s="142"/>
      <c r="E23" s="61"/>
      <c r="F23" s="61"/>
      <c r="G23" s="141"/>
      <c r="H23" s="236" t="s">
        <v>69</v>
      </c>
      <c r="I23" s="160">
        <f>I22</f>
        <v>17600000</v>
      </c>
      <c r="J23" s="169"/>
      <c r="K23" s="169"/>
      <c r="L23" s="160">
        <f>L22</f>
        <v>0</v>
      </c>
      <c r="M23" s="169"/>
      <c r="N23" s="268">
        <f>SUM(I23-L23)</f>
        <v>17600000</v>
      </c>
      <c r="O23" s="52"/>
      <c r="P23" s="52"/>
    </row>
    <row r="24" spans="2:16" s="50" customFormat="1" ht="14.1" customHeight="1">
      <c r="B24" s="143"/>
      <c r="C24" s="167"/>
      <c r="D24" s="142"/>
      <c r="E24" s="61"/>
      <c r="F24" s="61"/>
      <c r="G24" s="141"/>
      <c r="H24" s="135" t="s">
        <v>68</v>
      </c>
      <c r="I24" s="160">
        <f>SUM(I19+I23)</f>
        <v>52240220</v>
      </c>
      <c r="J24" s="169"/>
      <c r="K24" s="169"/>
      <c r="L24" s="160">
        <f>L19+L23</f>
        <v>34219880</v>
      </c>
      <c r="M24" s="169"/>
      <c r="N24" s="268">
        <f>I24-L24</f>
        <v>18020340</v>
      </c>
      <c r="O24" s="52"/>
      <c r="P24" s="52"/>
    </row>
    <row r="25" spans="2:16" s="50" customFormat="1" ht="14.1" customHeight="1">
      <c r="B25" s="143"/>
      <c r="C25" s="167"/>
      <c r="D25" s="95" t="s">
        <v>113</v>
      </c>
      <c r="E25" s="134">
        <f>I33</f>
        <v>137652690</v>
      </c>
      <c r="F25" s="134">
        <f>L33</f>
        <v>150000000</v>
      </c>
      <c r="G25" s="144">
        <f>N33</f>
        <v>-12347310</v>
      </c>
      <c r="H25" s="145"/>
      <c r="I25" s="303" t="s">
        <v>216</v>
      </c>
      <c r="J25" s="303"/>
      <c r="K25" s="303"/>
      <c r="L25" s="303"/>
      <c r="M25" s="303"/>
      <c r="N25" s="304"/>
      <c r="O25" s="52"/>
      <c r="P25" s="52"/>
    </row>
    <row r="26" spans="2:16" s="50" customFormat="1" ht="14.1" customHeight="1">
      <c r="B26" s="143"/>
      <c r="C26" s="167"/>
      <c r="D26" s="142"/>
      <c r="E26" s="61"/>
      <c r="F26" s="61"/>
      <c r="G26" s="141"/>
      <c r="H26" s="168"/>
      <c r="I26" s="277" t="s">
        <v>244</v>
      </c>
      <c r="J26" s="277"/>
      <c r="K26" s="277"/>
      <c r="L26" s="277"/>
      <c r="M26" s="277"/>
      <c r="N26" s="278"/>
      <c r="O26" s="52"/>
      <c r="P26" s="52"/>
    </row>
    <row r="27" spans="2:16" s="50" customFormat="1" ht="14.1" customHeight="1">
      <c r="B27" s="143"/>
      <c r="C27" s="167"/>
      <c r="D27" s="142"/>
      <c r="E27" s="61"/>
      <c r="F27" s="61"/>
      <c r="G27" s="141"/>
      <c r="H27" s="168" t="s">
        <v>73</v>
      </c>
      <c r="I27" s="266">
        <v>16602690</v>
      </c>
      <c r="J27" s="148" t="s">
        <v>72</v>
      </c>
      <c r="K27" s="148" t="s">
        <v>71</v>
      </c>
      <c r="L27" s="266">
        <v>16626070</v>
      </c>
      <c r="M27" s="148" t="s">
        <v>70</v>
      </c>
      <c r="N27" s="267">
        <f>I27-L27</f>
        <v>-23380</v>
      </c>
      <c r="O27" s="52"/>
      <c r="P27" s="52"/>
    </row>
    <row r="28" spans="2:16" s="50" customFormat="1" ht="14.1" customHeight="1">
      <c r="B28" s="143"/>
      <c r="C28" s="167"/>
      <c r="D28" s="142"/>
      <c r="E28" s="61"/>
      <c r="F28" s="61"/>
      <c r="G28" s="141"/>
      <c r="H28" s="135" t="s">
        <v>69</v>
      </c>
      <c r="I28" s="160">
        <f>I27</f>
        <v>16602690</v>
      </c>
      <c r="J28" s="170"/>
      <c r="K28" s="170"/>
      <c r="L28" s="160">
        <f>L27</f>
        <v>16626070</v>
      </c>
      <c r="M28" s="170"/>
      <c r="N28" s="268">
        <f>SUM(I28-L28)</f>
        <v>-23380</v>
      </c>
      <c r="O28" s="52"/>
      <c r="P28" s="52"/>
    </row>
    <row r="29" spans="2:16" s="50" customFormat="1" ht="14.1" customHeight="1">
      <c r="B29" s="143"/>
      <c r="C29" s="167"/>
      <c r="D29" s="142"/>
      <c r="E29" s="61"/>
      <c r="F29" s="61"/>
      <c r="G29" s="141"/>
      <c r="H29" s="145"/>
      <c r="I29" s="303" t="s">
        <v>214</v>
      </c>
      <c r="J29" s="303"/>
      <c r="K29" s="303"/>
      <c r="L29" s="303"/>
      <c r="M29" s="303"/>
      <c r="N29" s="304"/>
      <c r="O29" s="52"/>
      <c r="P29" s="52"/>
    </row>
    <row r="30" spans="2:16" s="50" customFormat="1" ht="14.1" customHeight="1">
      <c r="B30" s="143"/>
      <c r="C30" s="167"/>
      <c r="D30" s="142"/>
      <c r="E30" s="61"/>
      <c r="F30" s="61"/>
      <c r="G30" s="141"/>
      <c r="H30" s="168"/>
      <c r="I30" s="277" t="s">
        <v>249</v>
      </c>
      <c r="J30" s="277"/>
      <c r="K30" s="277"/>
      <c r="L30" s="277"/>
      <c r="M30" s="277"/>
      <c r="N30" s="278"/>
      <c r="O30" s="52"/>
      <c r="P30" s="52"/>
    </row>
    <row r="31" spans="2:16" s="50" customFormat="1" ht="14.1" customHeight="1">
      <c r="B31" s="143"/>
      <c r="C31" s="167"/>
      <c r="D31" s="142"/>
      <c r="E31" s="61"/>
      <c r="F31" s="61"/>
      <c r="G31" s="141"/>
      <c r="H31" s="168" t="s">
        <v>73</v>
      </c>
      <c r="I31" s="266">
        <v>121050000</v>
      </c>
      <c r="J31" s="148" t="s">
        <v>72</v>
      </c>
      <c r="K31" s="148" t="s">
        <v>71</v>
      </c>
      <c r="L31" s="266">
        <v>133373930</v>
      </c>
      <c r="M31" s="148" t="s">
        <v>70</v>
      </c>
      <c r="N31" s="267">
        <f>I31-L31</f>
        <v>-12323930</v>
      </c>
      <c r="O31" s="52"/>
      <c r="P31" s="52"/>
    </row>
    <row r="32" spans="2:16" s="50" customFormat="1" ht="14.1" customHeight="1">
      <c r="B32" s="143"/>
      <c r="C32" s="167"/>
      <c r="D32" s="142"/>
      <c r="E32" s="61"/>
      <c r="F32" s="61"/>
      <c r="G32" s="141"/>
      <c r="H32" s="135" t="s">
        <v>69</v>
      </c>
      <c r="I32" s="160">
        <f>SUM(I31)</f>
        <v>121050000</v>
      </c>
      <c r="J32" s="169"/>
      <c r="K32" s="169"/>
      <c r="L32" s="160">
        <f>SUM(L31)</f>
        <v>133373930</v>
      </c>
      <c r="M32" s="169"/>
      <c r="N32" s="268">
        <f>SUM(I32-L32)</f>
        <v>-12323930</v>
      </c>
      <c r="O32" s="52"/>
      <c r="P32" s="52"/>
    </row>
    <row r="33" spans="2:16" s="50" customFormat="1" ht="14.1" customHeight="1">
      <c r="B33" s="143"/>
      <c r="C33" s="167"/>
      <c r="D33" s="142"/>
      <c r="E33" s="92"/>
      <c r="F33" s="92"/>
      <c r="G33" s="137"/>
      <c r="H33" s="135" t="s">
        <v>68</v>
      </c>
      <c r="I33" s="160">
        <f>SUM(I28+I32)</f>
        <v>137652690</v>
      </c>
      <c r="J33" s="169"/>
      <c r="K33" s="169"/>
      <c r="L33" s="160">
        <f>SUM(L28+L32)</f>
        <v>150000000</v>
      </c>
      <c r="M33" s="169"/>
      <c r="N33" s="268">
        <f>SUM(I33-L33)</f>
        <v>-12347310</v>
      </c>
      <c r="O33" s="52"/>
      <c r="P33" s="52"/>
    </row>
    <row r="34" spans="2:16" s="50" customFormat="1" ht="14.1" customHeight="1">
      <c r="B34" s="143"/>
      <c r="C34" s="167"/>
      <c r="D34" s="307" t="s">
        <v>112</v>
      </c>
      <c r="E34" s="134">
        <f>I42</f>
        <v>138452880</v>
      </c>
      <c r="F34" s="134">
        <f>L42</f>
        <v>120000000</v>
      </c>
      <c r="G34" s="144">
        <f>N42</f>
        <v>18452880</v>
      </c>
      <c r="H34" s="145"/>
      <c r="I34" s="303" t="s">
        <v>217</v>
      </c>
      <c r="J34" s="303"/>
      <c r="K34" s="303"/>
      <c r="L34" s="303"/>
      <c r="M34" s="303"/>
      <c r="N34" s="304"/>
      <c r="O34" s="52"/>
      <c r="P34" s="52"/>
    </row>
    <row r="35" spans="2:16" s="50" customFormat="1" ht="14.1" customHeight="1">
      <c r="B35" s="143"/>
      <c r="C35" s="167"/>
      <c r="D35" s="308"/>
      <c r="E35" s="61"/>
      <c r="F35" s="61"/>
      <c r="G35" s="141"/>
      <c r="H35" s="168"/>
      <c r="I35" s="277" t="s">
        <v>244</v>
      </c>
      <c r="J35" s="277"/>
      <c r="K35" s="277"/>
      <c r="L35" s="277"/>
      <c r="M35" s="277"/>
      <c r="N35" s="278"/>
      <c r="O35" s="52"/>
      <c r="P35" s="52"/>
    </row>
    <row r="36" spans="2:16" s="50" customFormat="1" ht="14.1" customHeight="1">
      <c r="B36" s="143"/>
      <c r="C36" s="167"/>
      <c r="D36" s="142"/>
      <c r="E36" s="61"/>
      <c r="F36" s="61"/>
      <c r="G36" s="141"/>
      <c r="H36" s="168" t="s">
        <v>73</v>
      </c>
      <c r="I36" s="266">
        <v>16778760</v>
      </c>
      <c r="J36" s="148" t="s">
        <v>72</v>
      </c>
      <c r="K36" s="148" t="s">
        <v>71</v>
      </c>
      <c r="L36" s="266">
        <v>18241340</v>
      </c>
      <c r="M36" s="148" t="s">
        <v>70</v>
      </c>
      <c r="N36" s="267">
        <f>I36-L36</f>
        <v>-1462580</v>
      </c>
      <c r="O36" s="52"/>
      <c r="P36" s="52"/>
    </row>
    <row r="37" spans="2:16" s="50" customFormat="1" ht="14.1" customHeight="1">
      <c r="B37" s="143"/>
      <c r="C37" s="167"/>
      <c r="D37" s="142"/>
      <c r="E37" s="61"/>
      <c r="F37" s="61"/>
      <c r="G37" s="141"/>
      <c r="H37" s="135" t="s">
        <v>69</v>
      </c>
      <c r="I37" s="160">
        <f>I36</f>
        <v>16778760</v>
      </c>
      <c r="J37" s="170"/>
      <c r="K37" s="170"/>
      <c r="L37" s="160">
        <f>L36</f>
        <v>18241340</v>
      </c>
      <c r="M37" s="170"/>
      <c r="N37" s="268">
        <f>SUM(I37-L37)</f>
        <v>-1462580</v>
      </c>
      <c r="O37" s="52"/>
      <c r="P37" s="52"/>
    </row>
    <row r="38" spans="2:16" s="50" customFormat="1" ht="14.1" customHeight="1">
      <c r="B38" s="143"/>
      <c r="C38" s="167"/>
      <c r="D38" s="142"/>
      <c r="E38" s="61"/>
      <c r="F38" s="61"/>
      <c r="G38" s="141"/>
      <c r="H38" s="145"/>
      <c r="I38" s="303" t="s">
        <v>214</v>
      </c>
      <c r="J38" s="303"/>
      <c r="K38" s="303"/>
      <c r="L38" s="303"/>
      <c r="M38" s="303"/>
      <c r="N38" s="304"/>
      <c r="O38" s="52"/>
      <c r="P38" s="52"/>
    </row>
    <row r="39" spans="2:16" s="50" customFormat="1" ht="14.1" customHeight="1">
      <c r="B39" s="143"/>
      <c r="C39" s="167"/>
      <c r="D39" s="142"/>
      <c r="E39" s="61"/>
      <c r="F39" s="61"/>
      <c r="G39" s="141"/>
      <c r="H39" s="168"/>
      <c r="I39" s="277" t="s">
        <v>250</v>
      </c>
      <c r="J39" s="277"/>
      <c r="K39" s="277"/>
      <c r="L39" s="277"/>
      <c r="M39" s="277"/>
      <c r="N39" s="278"/>
      <c r="O39" s="52"/>
      <c r="P39" s="52"/>
    </row>
    <row r="40" spans="2:16" s="50" customFormat="1" ht="14.1" customHeight="1">
      <c r="B40" s="143"/>
      <c r="C40" s="167"/>
      <c r="D40" s="142"/>
      <c r="E40" s="61"/>
      <c r="F40" s="61"/>
      <c r="G40" s="141"/>
      <c r="H40" s="168" t="s">
        <v>73</v>
      </c>
      <c r="I40" s="266">
        <v>121674120</v>
      </c>
      <c r="J40" s="148" t="s">
        <v>72</v>
      </c>
      <c r="K40" s="148" t="s">
        <v>71</v>
      </c>
      <c r="L40" s="266">
        <v>101758660</v>
      </c>
      <c r="M40" s="148" t="s">
        <v>70</v>
      </c>
      <c r="N40" s="267">
        <f>I40-L40</f>
        <v>19915460</v>
      </c>
      <c r="O40" s="52"/>
      <c r="P40" s="52"/>
    </row>
    <row r="41" spans="2:16" s="50" customFormat="1" ht="14.1" customHeight="1">
      <c r="B41" s="143"/>
      <c r="C41" s="167"/>
      <c r="D41" s="142"/>
      <c r="E41" s="61"/>
      <c r="F41" s="61"/>
      <c r="G41" s="141"/>
      <c r="H41" s="135" t="s">
        <v>69</v>
      </c>
      <c r="I41" s="160">
        <f>I40</f>
        <v>121674120</v>
      </c>
      <c r="J41" s="169"/>
      <c r="K41" s="169"/>
      <c r="L41" s="160">
        <f>L40</f>
        <v>101758660</v>
      </c>
      <c r="M41" s="169"/>
      <c r="N41" s="268">
        <f>SUM(I41-L41)</f>
        <v>19915460</v>
      </c>
      <c r="O41" s="52"/>
      <c r="P41" s="52"/>
    </row>
    <row r="42" spans="2:16" s="50" customFormat="1" ht="14.1" customHeight="1">
      <c r="B42" s="143"/>
      <c r="C42" s="167"/>
      <c r="D42" s="142"/>
      <c r="E42" s="61"/>
      <c r="F42" s="61"/>
      <c r="G42" s="141"/>
      <c r="H42" s="135" t="s">
        <v>68</v>
      </c>
      <c r="I42" s="160">
        <f>SUM(I37+I41)</f>
        <v>138452880</v>
      </c>
      <c r="J42" s="169"/>
      <c r="K42" s="169"/>
      <c r="L42" s="160">
        <f>SUM(L37+L41)</f>
        <v>120000000</v>
      </c>
      <c r="M42" s="169"/>
      <c r="N42" s="268">
        <f>SUM(I42-L42)</f>
        <v>18452880</v>
      </c>
      <c r="O42" s="52"/>
      <c r="P42" s="52"/>
    </row>
    <row r="43" spans="2:16" s="50" customFormat="1" ht="14.1" customHeight="1">
      <c r="B43" s="143"/>
      <c r="C43" s="167"/>
      <c r="D43" s="95" t="s">
        <v>111</v>
      </c>
      <c r="E43" s="134">
        <f>F43+G43</f>
        <v>60000000</v>
      </c>
      <c r="F43" s="134">
        <f>L55</f>
        <v>60000000</v>
      </c>
      <c r="G43" s="144">
        <f>N55</f>
        <v>0</v>
      </c>
      <c r="H43" s="168"/>
      <c r="I43" s="288" t="s">
        <v>218</v>
      </c>
      <c r="J43" s="288"/>
      <c r="K43" s="288"/>
      <c r="L43" s="288"/>
      <c r="M43" s="288"/>
      <c r="N43" s="319"/>
      <c r="O43" s="52"/>
      <c r="P43" s="52"/>
    </row>
    <row r="44" spans="2:16" s="50" customFormat="1" ht="14.1" customHeight="1">
      <c r="B44" s="143"/>
      <c r="C44" s="167"/>
      <c r="D44" s="142"/>
      <c r="E44" s="61"/>
      <c r="F44" s="61"/>
      <c r="G44" s="141"/>
      <c r="H44" s="66" t="s">
        <v>73</v>
      </c>
      <c r="I44" s="149">
        <v>36000000</v>
      </c>
      <c r="J44" s="148" t="s">
        <v>72</v>
      </c>
      <c r="K44" s="148" t="s">
        <v>71</v>
      </c>
      <c r="L44" s="149">
        <v>36000000</v>
      </c>
      <c r="M44" s="148" t="s">
        <v>70</v>
      </c>
      <c r="N44" s="147">
        <f>I44-L44</f>
        <v>0</v>
      </c>
      <c r="O44" s="52"/>
      <c r="P44" s="52"/>
    </row>
    <row r="45" spans="2:16" s="50" customFormat="1" ht="14.1" customHeight="1">
      <c r="B45" s="143"/>
      <c r="C45" s="167"/>
      <c r="D45" s="142"/>
      <c r="E45" s="61"/>
      <c r="F45" s="61"/>
      <c r="G45" s="141"/>
      <c r="H45" s="59" t="s">
        <v>69</v>
      </c>
      <c r="I45" s="224">
        <f>I44</f>
        <v>36000000</v>
      </c>
      <c r="J45" s="170"/>
      <c r="K45" s="170"/>
      <c r="L45" s="224">
        <f>L44</f>
        <v>36000000</v>
      </c>
      <c r="M45" s="170"/>
      <c r="N45" s="159">
        <f>SUM(I45-L45)</f>
        <v>0</v>
      </c>
      <c r="O45" s="52"/>
      <c r="P45" s="52"/>
    </row>
    <row r="46" spans="2:16" s="50" customFormat="1" ht="14.1" customHeight="1">
      <c r="B46" s="143"/>
      <c r="C46" s="167"/>
      <c r="D46" s="142"/>
      <c r="E46" s="61"/>
      <c r="F46" s="61"/>
      <c r="G46" s="141"/>
      <c r="H46" s="168"/>
      <c r="I46" s="288" t="s">
        <v>219</v>
      </c>
      <c r="J46" s="288"/>
      <c r="K46" s="288"/>
      <c r="L46" s="288"/>
      <c r="M46" s="288"/>
      <c r="N46" s="319"/>
      <c r="O46" s="52"/>
      <c r="P46" s="52"/>
    </row>
    <row r="47" spans="2:16" s="50" customFormat="1" ht="14.1" customHeight="1">
      <c r="B47" s="143"/>
      <c r="C47" s="167"/>
      <c r="D47" s="142"/>
      <c r="E47" s="61"/>
      <c r="F47" s="61"/>
      <c r="G47" s="141"/>
      <c r="H47" s="66" t="s">
        <v>73</v>
      </c>
      <c r="I47" s="149">
        <v>10000000</v>
      </c>
      <c r="J47" s="148" t="s">
        <v>72</v>
      </c>
      <c r="K47" s="148" t="s">
        <v>71</v>
      </c>
      <c r="L47" s="149">
        <v>10000000</v>
      </c>
      <c r="M47" s="148" t="s">
        <v>70</v>
      </c>
      <c r="N47" s="147">
        <f>I47-L47</f>
        <v>0</v>
      </c>
      <c r="O47" s="52"/>
      <c r="P47" s="52"/>
    </row>
    <row r="48" spans="2:16" s="50" customFormat="1" ht="14.1" customHeight="1">
      <c r="B48" s="143"/>
      <c r="C48" s="167"/>
      <c r="D48" s="142"/>
      <c r="E48" s="61"/>
      <c r="F48" s="61"/>
      <c r="G48" s="141"/>
      <c r="H48" s="59" t="s">
        <v>69</v>
      </c>
      <c r="I48" s="224">
        <f>I47</f>
        <v>10000000</v>
      </c>
      <c r="J48" s="170"/>
      <c r="K48" s="170"/>
      <c r="L48" s="224">
        <f>L47</f>
        <v>10000000</v>
      </c>
      <c r="M48" s="170"/>
      <c r="N48" s="159">
        <f>SUM(I48-L48)</f>
        <v>0</v>
      </c>
      <c r="O48" s="52"/>
      <c r="P48" s="52"/>
    </row>
    <row r="49" spans="2:16" s="50" customFormat="1" ht="14.1" customHeight="1">
      <c r="B49" s="143"/>
      <c r="C49" s="167"/>
      <c r="D49" s="142"/>
      <c r="E49" s="61"/>
      <c r="F49" s="61"/>
      <c r="G49" s="141"/>
      <c r="H49" s="168"/>
      <c r="I49" s="309" t="s">
        <v>220</v>
      </c>
      <c r="J49" s="309"/>
      <c r="K49" s="309"/>
      <c r="L49" s="309"/>
      <c r="M49" s="309"/>
      <c r="N49" s="310"/>
      <c r="O49" s="52"/>
      <c r="P49" s="52"/>
    </row>
    <row r="50" spans="2:16" s="50" customFormat="1" ht="14.1" customHeight="1">
      <c r="B50" s="143"/>
      <c r="C50" s="167"/>
      <c r="D50" s="142"/>
      <c r="E50" s="61"/>
      <c r="F50" s="61"/>
      <c r="G50" s="141"/>
      <c r="H50" s="66" t="s">
        <v>73</v>
      </c>
      <c r="I50" s="149">
        <v>10000000</v>
      </c>
      <c r="J50" s="148" t="s">
        <v>72</v>
      </c>
      <c r="K50" s="148" t="s">
        <v>71</v>
      </c>
      <c r="L50" s="149">
        <v>10000000</v>
      </c>
      <c r="M50" s="148" t="s">
        <v>70</v>
      </c>
      <c r="N50" s="147">
        <f>I50-L50</f>
        <v>0</v>
      </c>
      <c r="O50" s="52"/>
      <c r="P50" s="52"/>
    </row>
    <row r="51" spans="2:16" s="50" customFormat="1" ht="14.1" customHeight="1">
      <c r="B51" s="143"/>
      <c r="C51" s="167"/>
      <c r="D51" s="142"/>
      <c r="E51" s="61"/>
      <c r="F51" s="61"/>
      <c r="G51" s="141"/>
      <c r="H51" s="59" t="s">
        <v>69</v>
      </c>
      <c r="I51" s="224">
        <f>I50</f>
        <v>10000000</v>
      </c>
      <c r="J51" s="170"/>
      <c r="K51" s="170"/>
      <c r="L51" s="224">
        <f>SUM(L50)</f>
        <v>10000000</v>
      </c>
      <c r="M51" s="170"/>
      <c r="N51" s="159">
        <f>SUM(I51-L51)</f>
        <v>0</v>
      </c>
      <c r="O51" s="52"/>
      <c r="P51" s="52"/>
    </row>
    <row r="52" spans="2:16" s="50" customFormat="1" ht="14.1" customHeight="1">
      <c r="B52" s="143"/>
      <c r="C52" s="167"/>
      <c r="D52" s="142"/>
      <c r="E52" s="61"/>
      <c r="F52" s="61"/>
      <c r="G52" s="141"/>
      <c r="H52" s="168"/>
      <c r="I52" s="309" t="s">
        <v>221</v>
      </c>
      <c r="J52" s="309"/>
      <c r="K52" s="309"/>
      <c r="L52" s="309"/>
      <c r="M52" s="309"/>
      <c r="N52" s="310"/>
      <c r="O52" s="52"/>
      <c r="P52" s="52"/>
    </row>
    <row r="53" spans="2:16" s="50" customFormat="1" ht="14.1" customHeight="1">
      <c r="B53" s="143"/>
      <c r="C53" s="167"/>
      <c r="D53" s="142"/>
      <c r="E53" s="61"/>
      <c r="F53" s="61"/>
      <c r="G53" s="141"/>
      <c r="H53" s="66" t="s">
        <v>73</v>
      </c>
      <c r="I53" s="149">
        <v>4000000</v>
      </c>
      <c r="J53" s="148" t="s">
        <v>72</v>
      </c>
      <c r="K53" s="148" t="s">
        <v>71</v>
      </c>
      <c r="L53" s="149">
        <v>4000000</v>
      </c>
      <c r="M53" s="148" t="s">
        <v>70</v>
      </c>
      <c r="N53" s="147">
        <f>I53-L53</f>
        <v>0</v>
      </c>
      <c r="O53" s="52"/>
      <c r="P53" s="52"/>
    </row>
    <row r="54" spans="2:16" s="50" customFormat="1" ht="14.1" customHeight="1">
      <c r="B54" s="143"/>
      <c r="C54" s="167"/>
      <c r="D54" s="142"/>
      <c r="E54" s="61"/>
      <c r="F54" s="61"/>
      <c r="G54" s="141"/>
      <c r="H54" s="59" t="s">
        <v>69</v>
      </c>
      <c r="I54" s="224">
        <f>I53</f>
        <v>4000000</v>
      </c>
      <c r="J54" s="170"/>
      <c r="K54" s="170"/>
      <c r="L54" s="224">
        <f>SUM(L53)</f>
        <v>4000000</v>
      </c>
      <c r="M54" s="170"/>
      <c r="N54" s="159">
        <f>SUM(I54-L54)</f>
        <v>0</v>
      </c>
      <c r="O54" s="52"/>
      <c r="P54" s="52"/>
    </row>
    <row r="55" spans="2:16" s="50" customFormat="1" ht="14.1" customHeight="1">
      <c r="B55" s="143"/>
      <c r="C55" s="167"/>
      <c r="D55" s="142"/>
      <c r="E55" s="61"/>
      <c r="F55" s="61"/>
      <c r="G55" s="141"/>
      <c r="H55" s="59" t="s">
        <v>68</v>
      </c>
      <c r="I55" s="160">
        <f>I45+I48+I54+I51</f>
        <v>60000000</v>
      </c>
      <c r="J55" s="169"/>
      <c r="K55" s="169"/>
      <c r="L55" s="160">
        <f>L45+L48+L54+L51</f>
        <v>60000000</v>
      </c>
      <c r="M55" s="169"/>
      <c r="N55" s="159">
        <f>SUM(I55-L55)</f>
        <v>0</v>
      </c>
      <c r="O55" s="52"/>
      <c r="P55" s="52"/>
    </row>
    <row r="56" spans="2:16" s="50" customFormat="1" ht="14.1" customHeight="1">
      <c r="B56" s="143"/>
      <c r="C56" s="95" t="s">
        <v>110</v>
      </c>
      <c r="D56" s="173"/>
      <c r="E56" s="134">
        <f>E57+E76+E79</f>
        <v>11300000</v>
      </c>
      <c r="F56" s="134">
        <f>F57+F76+F79</f>
        <v>11300000</v>
      </c>
      <c r="G56" s="136">
        <f>G57+G70+G75+G87+G102</f>
        <v>0</v>
      </c>
      <c r="H56" s="59"/>
      <c r="I56" s="225"/>
      <c r="J56" s="226"/>
      <c r="K56" s="226"/>
      <c r="L56" s="225"/>
      <c r="M56" s="226"/>
      <c r="N56" s="227"/>
      <c r="O56" s="52"/>
      <c r="P56" s="52"/>
    </row>
    <row r="57" spans="2:16" s="50" customFormat="1" ht="14.1" customHeight="1">
      <c r="B57" s="143"/>
      <c r="C57" s="87"/>
      <c r="D57" s="87" t="s">
        <v>109</v>
      </c>
      <c r="E57" s="134">
        <f>F57+G57</f>
        <v>10000000</v>
      </c>
      <c r="F57" s="134">
        <f>L75</f>
        <v>10000000</v>
      </c>
      <c r="G57" s="144">
        <f>N75</f>
        <v>0</v>
      </c>
      <c r="H57" s="168"/>
      <c r="I57" s="288" t="s">
        <v>222</v>
      </c>
      <c r="J57" s="288"/>
      <c r="K57" s="288"/>
      <c r="L57" s="288"/>
      <c r="M57" s="288"/>
      <c r="N57" s="319"/>
      <c r="O57" s="52"/>
      <c r="P57" s="52"/>
    </row>
    <row r="58" spans="2:16" s="50" customFormat="1" ht="14.1" customHeight="1">
      <c r="B58" s="143"/>
      <c r="C58" s="172"/>
      <c r="D58" s="87"/>
      <c r="E58" s="61"/>
      <c r="F58" s="61"/>
      <c r="G58" s="137"/>
      <c r="H58" s="66" t="s">
        <v>73</v>
      </c>
      <c r="I58" s="149">
        <v>800000</v>
      </c>
      <c r="J58" s="148" t="s">
        <v>72</v>
      </c>
      <c r="K58" s="148" t="s">
        <v>71</v>
      </c>
      <c r="L58" s="149">
        <v>800000</v>
      </c>
      <c r="M58" s="148" t="s">
        <v>70</v>
      </c>
      <c r="N58" s="147">
        <f>I58-L58</f>
        <v>0</v>
      </c>
      <c r="O58" s="52"/>
      <c r="P58" s="52"/>
    </row>
    <row r="59" spans="2:16" s="50" customFormat="1" ht="14.1" customHeight="1">
      <c r="B59" s="143"/>
      <c r="C59" s="172"/>
      <c r="D59" s="87"/>
      <c r="E59" s="61"/>
      <c r="F59" s="61"/>
      <c r="G59" s="137"/>
      <c r="H59" s="59" t="s">
        <v>69</v>
      </c>
      <c r="I59" s="224">
        <f>I58</f>
        <v>800000</v>
      </c>
      <c r="J59" s="170"/>
      <c r="K59" s="170"/>
      <c r="L59" s="224">
        <f>L58</f>
        <v>800000</v>
      </c>
      <c r="M59" s="170"/>
      <c r="N59" s="159">
        <f>SUM(I59-L59)</f>
        <v>0</v>
      </c>
      <c r="O59" s="52"/>
      <c r="P59" s="52"/>
    </row>
    <row r="60" spans="2:16" s="50" customFormat="1" ht="14.1" customHeight="1">
      <c r="B60" s="143"/>
      <c r="C60" s="172"/>
      <c r="D60" s="87"/>
      <c r="E60" s="61"/>
      <c r="F60" s="61"/>
      <c r="G60" s="137"/>
      <c r="H60" s="168"/>
      <c r="I60" s="288" t="s">
        <v>209</v>
      </c>
      <c r="J60" s="288"/>
      <c r="K60" s="288"/>
      <c r="L60" s="288"/>
      <c r="M60" s="288"/>
      <c r="N60" s="319"/>
      <c r="O60" s="52"/>
      <c r="P60" s="52"/>
    </row>
    <row r="61" spans="2:16" s="50" customFormat="1" ht="14.1" customHeight="1">
      <c r="B61" s="143"/>
      <c r="C61" s="172"/>
      <c r="D61" s="87"/>
      <c r="E61" s="61"/>
      <c r="F61" s="61"/>
      <c r="G61" s="137"/>
      <c r="H61" s="66" t="s">
        <v>73</v>
      </c>
      <c r="I61" s="149">
        <v>5000000</v>
      </c>
      <c r="J61" s="148" t="s">
        <v>72</v>
      </c>
      <c r="K61" s="148" t="s">
        <v>71</v>
      </c>
      <c r="L61" s="149">
        <v>5000000</v>
      </c>
      <c r="M61" s="148" t="s">
        <v>70</v>
      </c>
      <c r="N61" s="147">
        <f>I61-L61</f>
        <v>0</v>
      </c>
      <c r="O61" s="52"/>
      <c r="P61" s="52"/>
    </row>
    <row r="62" spans="2:16" s="50" customFormat="1" ht="14.1" customHeight="1">
      <c r="B62" s="143"/>
      <c r="C62" s="172"/>
      <c r="D62" s="87"/>
      <c r="E62" s="61"/>
      <c r="F62" s="61"/>
      <c r="G62" s="137"/>
      <c r="H62" s="59" t="s">
        <v>69</v>
      </c>
      <c r="I62" s="224">
        <f>I61</f>
        <v>5000000</v>
      </c>
      <c r="J62" s="170"/>
      <c r="K62" s="170"/>
      <c r="L62" s="224">
        <f>L61</f>
        <v>5000000</v>
      </c>
      <c r="M62" s="170"/>
      <c r="N62" s="159">
        <f>SUM(I62-L62)</f>
        <v>0</v>
      </c>
      <c r="O62" s="52"/>
      <c r="P62" s="52"/>
    </row>
    <row r="63" spans="2:16" s="50" customFormat="1" ht="14.1" customHeight="1">
      <c r="B63" s="143"/>
      <c r="C63" s="172"/>
      <c r="D63" s="87"/>
      <c r="E63" s="61"/>
      <c r="F63" s="61"/>
      <c r="G63" s="137"/>
      <c r="H63" s="168"/>
      <c r="I63" s="309" t="s">
        <v>108</v>
      </c>
      <c r="J63" s="309"/>
      <c r="K63" s="309"/>
      <c r="L63" s="309"/>
      <c r="M63" s="309"/>
      <c r="N63" s="310"/>
      <c r="O63" s="52"/>
      <c r="P63" s="52"/>
    </row>
    <row r="64" spans="2:16" s="50" customFormat="1" ht="14.1" customHeight="1">
      <c r="B64" s="143"/>
      <c r="C64" s="172"/>
      <c r="D64" s="87"/>
      <c r="E64" s="61"/>
      <c r="F64" s="61"/>
      <c r="G64" s="137"/>
      <c r="H64" s="66" t="s">
        <v>73</v>
      </c>
      <c r="I64" s="149">
        <v>200000</v>
      </c>
      <c r="J64" s="148" t="s">
        <v>72</v>
      </c>
      <c r="K64" s="148" t="s">
        <v>71</v>
      </c>
      <c r="L64" s="149">
        <v>200000</v>
      </c>
      <c r="M64" s="148" t="s">
        <v>70</v>
      </c>
      <c r="N64" s="147">
        <f>I64-L64</f>
        <v>0</v>
      </c>
      <c r="O64" s="52"/>
      <c r="P64" s="52"/>
    </row>
    <row r="65" spans="2:16" s="50" customFormat="1" ht="14.1" customHeight="1">
      <c r="B65" s="143"/>
      <c r="C65" s="172"/>
      <c r="D65" s="87"/>
      <c r="E65" s="61"/>
      <c r="F65" s="61"/>
      <c r="G65" s="137"/>
      <c r="H65" s="59" t="s">
        <v>69</v>
      </c>
      <c r="I65" s="224">
        <f>SUM(I64)</f>
        <v>200000</v>
      </c>
      <c r="J65" s="170"/>
      <c r="K65" s="170"/>
      <c r="L65" s="224">
        <f>SUM(L64)</f>
        <v>200000</v>
      </c>
      <c r="M65" s="170"/>
      <c r="N65" s="159">
        <f>SUM(I65-L65)</f>
        <v>0</v>
      </c>
      <c r="O65" s="52"/>
      <c r="P65" s="52"/>
    </row>
    <row r="66" spans="2:16" s="50" customFormat="1" ht="14.1" customHeight="1">
      <c r="B66" s="143"/>
      <c r="C66" s="172"/>
      <c r="D66" s="87"/>
      <c r="E66" s="61"/>
      <c r="F66" s="61"/>
      <c r="G66" s="137"/>
      <c r="H66" s="168"/>
      <c r="I66" s="288" t="s">
        <v>208</v>
      </c>
      <c r="J66" s="288"/>
      <c r="K66" s="288"/>
      <c r="L66" s="288"/>
      <c r="M66" s="288"/>
      <c r="N66" s="319"/>
      <c r="O66" s="52"/>
      <c r="P66" s="52"/>
    </row>
    <row r="67" spans="2:16" s="50" customFormat="1" ht="14.1" customHeight="1">
      <c r="B67" s="143"/>
      <c r="C67" s="172"/>
      <c r="D67" s="87"/>
      <c r="E67" s="61"/>
      <c r="F67" s="61"/>
      <c r="G67" s="137"/>
      <c r="H67" s="66" t="s">
        <v>73</v>
      </c>
      <c r="I67" s="149">
        <v>3000000</v>
      </c>
      <c r="J67" s="148" t="s">
        <v>72</v>
      </c>
      <c r="K67" s="148" t="s">
        <v>71</v>
      </c>
      <c r="L67" s="149">
        <v>3000000</v>
      </c>
      <c r="M67" s="148" t="s">
        <v>70</v>
      </c>
      <c r="N67" s="147">
        <f>I67-L67</f>
        <v>0</v>
      </c>
      <c r="O67" s="52"/>
      <c r="P67" s="52"/>
    </row>
    <row r="68" spans="2:16" s="50" customFormat="1" ht="14.1" customHeight="1">
      <c r="B68" s="143"/>
      <c r="C68" s="172"/>
      <c r="D68" s="87"/>
      <c r="E68" s="61"/>
      <c r="F68" s="61"/>
      <c r="G68" s="137"/>
      <c r="H68" s="59" t="s">
        <v>69</v>
      </c>
      <c r="I68" s="224">
        <f>I67</f>
        <v>3000000</v>
      </c>
      <c r="J68" s="170"/>
      <c r="K68" s="170"/>
      <c r="L68" s="224">
        <f>L67</f>
        <v>3000000</v>
      </c>
      <c r="M68" s="170"/>
      <c r="N68" s="159">
        <f>SUM(I68-L68)</f>
        <v>0</v>
      </c>
      <c r="O68" s="52"/>
      <c r="P68" s="52"/>
    </row>
    <row r="69" spans="2:16" s="50" customFormat="1" ht="14.1" customHeight="1">
      <c r="B69" s="143"/>
      <c r="C69" s="172"/>
      <c r="D69" s="87"/>
      <c r="E69" s="61"/>
      <c r="F69" s="61"/>
      <c r="G69" s="137"/>
      <c r="H69" s="168"/>
      <c r="I69" s="309" t="s">
        <v>223</v>
      </c>
      <c r="J69" s="309"/>
      <c r="K69" s="309"/>
      <c r="L69" s="309"/>
      <c r="M69" s="309"/>
      <c r="N69" s="310"/>
      <c r="O69" s="52"/>
      <c r="P69" s="52"/>
    </row>
    <row r="70" spans="2:16" s="50" customFormat="1" ht="14.1" customHeight="1">
      <c r="B70" s="143"/>
      <c r="C70" s="172"/>
      <c r="D70" s="87"/>
      <c r="E70" s="61"/>
      <c r="F70" s="61"/>
      <c r="G70" s="137"/>
      <c r="H70" s="66" t="s">
        <v>73</v>
      </c>
      <c r="I70" s="149">
        <v>500000</v>
      </c>
      <c r="J70" s="148" t="s">
        <v>72</v>
      </c>
      <c r="K70" s="148" t="s">
        <v>71</v>
      </c>
      <c r="L70" s="149">
        <v>500000</v>
      </c>
      <c r="M70" s="148" t="s">
        <v>70</v>
      </c>
      <c r="N70" s="147">
        <f>I70-L70</f>
        <v>0</v>
      </c>
      <c r="O70" s="52"/>
      <c r="P70" s="52"/>
    </row>
    <row r="71" spans="2:16" s="50" customFormat="1" ht="14.1" customHeight="1">
      <c r="B71" s="143"/>
      <c r="C71" s="172"/>
      <c r="D71" s="87"/>
      <c r="E71" s="61"/>
      <c r="F71" s="61"/>
      <c r="G71" s="137"/>
      <c r="H71" s="59" t="s">
        <v>69</v>
      </c>
      <c r="I71" s="224">
        <f>SUM(I70)</f>
        <v>500000</v>
      </c>
      <c r="J71" s="170"/>
      <c r="K71" s="170"/>
      <c r="L71" s="224">
        <f>SUM(L70)</f>
        <v>500000</v>
      </c>
      <c r="M71" s="170"/>
      <c r="N71" s="159">
        <f>SUM(I71-L71)</f>
        <v>0</v>
      </c>
      <c r="O71" s="52"/>
      <c r="P71" s="52"/>
    </row>
    <row r="72" spans="2:16" s="50" customFormat="1" ht="14.1" customHeight="1">
      <c r="B72" s="143"/>
      <c r="C72" s="172"/>
      <c r="D72" s="87"/>
      <c r="E72" s="61"/>
      <c r="F72" s="61"/>
      <c r="G72" s="137"/>
      <c r="H72" s="168"/>
      <c r="I72" s="309" t="s">
        <v>224</v>
      </c>
      <c r="J72" s="309"/>
      <c r="K72" s="309"/>
      <c r="L72" s="309"/>
      <c r="M72" s="309"/>
      <c r="N72" s="310"/>
      <c r="O72" s="52"/>
      <c r="P72" s="52"/>
    </row>
    <row r="73" spans="2:16" s="50" customFormat="1" ht="14.1" customHeight="1">
      <c r="B73" s="143"/>
      <c r="C73" s="172"/>
      <c r="D73" s="87"/>
      <c r="E73" s="61"/>
      <c r="F73" s="61"/>
      <c r="G73" s="137"/>
      <c r="H73" s="66" t="s">
        <v>73</v>
      </c>
      <c r="I73" s="149">
        <v>500000</v>
      </c>
      <c r="J73" s="148" t="s">
        <v>72</v>
      </c>
      <c r="K73" s="148" t="s">
        <v>71</v>
      </c>
      <c r="L73" s="149">
        <v>500000</v>
      </c>
      <c r="M73" s="148" t="s">
        <v>70</v>
      </c>
      <c r="N73" s="147">
        <f>I73-L73</f>
        <v>0</v>
      </c>
      <c r="O73" s="52"/>
      <c r="P73" s="52"/>
    </row>
    <row r="74" spans="2:16" s="50" customFormat="1" ht="14.1" customHeight="1">
      <c r="B74" s="143"/>
      <c r="C74" s="172"/>
      <c r="D74" s="87"/>
      <c r="E74" s="61"/>
      <c r="F74" s="61"/>
      <c r="G74" s="137"/>
      <c r="H74" s="59" t="s">
        <v>69</v>
      </c>
      <c r="I74" s="224">
        <f>SUM(I73)</f>
        <v>500000</v>
      </c>
      <c r="J74" s="170"/>
      <c r="K74" s="170"/>
      <c r="L74" s="224">
        <f>SUM(L73)</f>
        <v>500000</v>
      </c>
      <c r="M74" s="170"/>
      <c r="N74" s="159">
        <f>SUM(I74-L74)</f>
        <v>0</v>
      </c>
      <c r="O74" s="52"/>
      <c r="P74" s="52"/>
    </row>
    <row r="75" spans="2:16" s="50" customFormat="1" ht="14.1" customHeight="1">
      <c r="B75" s="143"/>
      <c r="C75" s="172"/>
      <c r="D75" s="89"/>
      <c r="E75" s="98"/>
      <c r="F75" s="98"/>
      <c r="G75" s="166"/>
      <c r="H75" s="59" t="s">
        <v>68</v>
      </c>
      <c r="I75" s="160">
        <f>I59+I68+I74+I71+I65+I62</f>
        <v>10000000</v>
      </c>
      <c r="J75" s="169"/>
      <c r="K75" s="169"/>
      <c r="L75" s="160">
        <f>L59+L68+L74+L71+L65+L62</f>
        <v>10000000</v>
      </c>
      <c r="M75" s="169"/>
      <c r="N75" s="159">
        <f>SUM(I75-L75)</f>
        <v>0</v>
      </c>
      <c r="O75" s="52"/>
      <c r="P75" s="52"/>
    </row>
    <row r="76" spans="2:16" s="50" customFormat="1" ht="14.1" hidden="1" customHeight="1">
      <c r="B76" s="143"/>
      <c r="C76" s="167"/>
      <c r="D76" s="87" t="s">
        <v>107</v>
      </c>
      <c r="E76" s="134">
        <f>F76+G76</f>
        <v>0</v>
      </c>
      <c r="F76" s="61">
        <f>L78</f>
        <v>0</v>
      </c>
      <c r="G76" s="137">
        <f>N78</f>
        <v>0</v>
      </c>
      <c r="H76" s="132"/>
      <c r="I76" s="303" t="s">
        <v>134</v>
      </c>
      <c r="J76" s="303"/>
      <c r="K76" s="303"/>
      <c r="L76" s="303"/>
      <c r="M76" s="303"/>
      <c r="N76" s="304"/>
      <c r="O76" s="52"/>
      <c r="P76" s="52"/>
    </row>
    <row r="77" spans="2:16" s="50" customFormat="1" ht="14.1" hidden="1" customHeight="1">
      <c r="B77" s="143"/>
      <c r="C77" s="167"/>
      <c r="D77" s="142"/>
      <c r="E77" s="61"/>
      <c r="F77" s="61"/>
      <c r="G77" s="137"/>
      <c r="H77" s="66" t="s">
        <v>73</v>
      </c>
      <c r="I77" s="149">
        <v>0</v>
      </c>
      <c r="J77" s="148" t="s">
        <v>72</v>
      </c>
      <c r="K77" s="148" t="s">
        <v>71</v>
      </c>
      <c r="L77" s="149">
        <v>0</v>
      </c>
      <c r="M77" s="148" t="s">
        <v>70</v>
      </c>
      <c r="N77" s="147">
        <f>I77-L77</f>
        <v>0</v>
      </c>
      <c r="O77" s="52"/>
      <c r="P77" s="52"/>
    </row>
    <row r="78" spans="2:16" s="50" customFormat="1" ht="14.1" hidden="1" customHeight="1">
      <c r="B78" s="143"/>
      <c r="C78" s="167"/>
      <c r="D78" s="142"/>
      <c r="E78" s="61"/>
      <c r="F78" s="61"/>
      <c r="G78" s="166"/>
      <c r="H78" s="59" t="s">
        <v>69</v>
      </c>
      <c r="I78" s="224">
        <f>SUM(I77)</f>
        <v>0</v>
      </c>
      <c r="J78" s="170"/>
      <c r="K78" s="170"/>
      <c r="L78" s="224">
        <f>SUM(L77)</f>
        <v>0</v>
      </c>
      <c r="M78" s="170"/>
      <c r="N78" s="159">
        <f>SUM(I78-L78)</f>
        <v>0</v>
      </c>
      <c r="O78" s="52"/>
      <c r="P78" s="52"/>
    </row>
    <row r="79" spans="2:16" s="50" customFormat="1" ht="14.1" customHeight="1">
      <c r="B79" s="143"/>
      <c r="C79" s="167"/>
      <c r="D79" s="95" t="s">
        <v>106</v>
      </c>
      <c r="E79" s="134">
        <f>F79+G79</f>
        <v>1300000</v>
      </c>
      <c r="F79" s="134">
        <f>L80+L83</f>
        <v>1300000</v>
      </c>
      <c r="G79" s="137">
        <f>N82</f>
        <v>0</v>
      </c>
      <c r="H79" s="145"/>
      <c r="I79" s="303" t="s">
        <v>210</v>
      </c>
      <c r="J79" s="303"/>
      <c r="K79" s="303"/>
      <c r="L79" s="303"/>
      <c r="M79" s="303"/>
      <c r="N79" s="304"/>
      <c r="O79" s="52"/>
      <c r="P79" s="52"/>
    </row>
    <row r="80" spans="2:16" s="50" customFormat="1" ht="14.1" customHeight="1">
      <c r="B80" s="143"/>
      <c r="C80" s="167"/>
      <c r="D80" s="142"/>
      <c r="E80" s="61"/>
      <c r="F80" s="61"/>
      <c r="G80" s="141"/>
      <c r="H80" s="66" t="s">
        <v>73</v>
      </c>
      <c r="I80" s="149">
        <v>700000</v>
      </c>
      <c r="J80" s="148" t="s">
        <v>72</v>
      </c>
      <c r="K80" s="148" t="s">
        <v>71</v>
      </c>
      <c r="L80" s="149">
        <v>700000</v>
      </c>
      <c r="M80" s="148" t="s">
        <v>70</v>
      </c>
      <c r="N80" s="147">
        <f>I80-L80</f>
        <v>0</v>
      </c>
      <c r="O80" s="52"/>
      <c r="P80" s="52"/>
    </row>
    <row r="81" spans="2:16" s="50" customFormat="1" ht="14.1" customHeight="1">
      <c r="B81" s="143"/>
      <c r="C81" s="167"/>
      <c r="D81" s="142"/>
      <c r="E81" s="61"/>
      <c r="F81" s="61"/>
      <c r="G81" s="141"/>
      <c r="H81" s="59" t="s">
        <v>69</v>
      </c>
      <c r="I81" s="224">
        <f>SUM(I80)</f>
        <v>700000</v>
      </c>
      <c r="J81" s="170"/>
      <c r="K81" s="170"/>
      <c r="L81" s="224">
        <f>SUM(L80)</f>
        <v>700000</v>
      </c>
      <c r="M81" s="169"/>
      <c r="N81" s="228">
        <f>SUM(I81-L81)</f>
        <v>0</v>
      </c>
      <c r="O81" s="52"/>
      <c r="P81" s="52"/>
    </row>
    <row r="82" spans="2:16" s="50" customFormat="1" ht="14.1" customHeight="1">
      <c r="B82" s="143"/>
      <c r="C82" s="167"/>
      <c r="D82" s="142"/>
      <c r="E82" s="61"/>
      <c r="F82" s="61"/>
      <c r="G82" s="141"/>
      <c r="H82" s="168"/>
      <c r="I82" s="309" t="s">
        <v>211</v>
      </c>
      <c r="J82" s="309"/>
      <c r="K82" s="309"/>
      <c r="L82" s="309"/>
      <c r="M82" s="309"/>
      <c r="N82" s="310"/>
      <c r="O82" s="52"/>
      <c r="P82" s="52"/>
    </row>
    <row r="83" spans="2:16" s="50" customFormat="1" ht="14.1" customHeight="1">
      <c r="B83" s="143"/>
      <c r="C83" s="167"/>
      <c r="D83" s="142"/>
      <c r="E83" s="61"/>
      <c r="F83" s="61"/>
      <c r="G83" s="141"/>
      <c r="H83" s="66" t="s">
        <v>73</v>
      </c>
      <c r="I83" s="149">
        <v>600000</v>
      </c>
      <c r="J83" s="148" t="s">
        <v>72</v>
      </c>
      <c r="K83" s="148" t="s">
        <v>71</v>
      </c>
      <c r="L83" s="149">
        <v>600000</v>
      </c>
      <c r="M83" s="148" t="s">
        <v>70</v>
      </c>
      <c r="N83" s="147">
        <f>I83-L83</f>
        <v>0</v>
      </c>
      <c r="O83" s="52"/>
      <c r="P83" s="52"/>
    </row>
    <row r="84" spans="2:16" s="50" customFormat="1" ht="14.1" customHeight="1">
      <c r="B84" s="143"/>
      <c r="C84" s="167"/>
      <c r="D84" s="142"/>
      <c r="E84" s="61"/>
      <c r="F84" s="61"/>
      <c r="G84" s="141"/>
      <c r="H84" s="59" t="s">
        <v>69</v>
      </c>
      <c r="I84" s="224">
        <f>SUM(I83)</f>
        <v>600000</v>
      </c>
      <c r="J84" s="170"/>
      <c r="K84" s="170"/>
      <c r="L84" s="224">
        <f>SUM(L83)</f>
        <v>600000</v>
      </c>
      <c r="M84" s="170"/>
      <c r="N84" s="159">
        <f>SUM(I84-L84)</f>
        <v>0</v>
      </c>
      <c r="O84" s="52"/>
      <c r="P84" s="52"/>
    </row>
    <row r="85" spans="2:16" s="50" customFormat="1" ht="14.1" customHeight="1">
      <c r="B85" s="143"/>
      <c r="C85" s="139"/>
      <c r="D85" s="139"/>
      <c r="E85" s="98"/>
      <c r="F85" s="98"/>
      <c r="G85" s="138"/>
      <c r="H85" s="59" t="s">
        <v>68</v>
      </c>
      <c r="I85" s="160">
        <f>I81+I84+I78+I75</f>
        <v>11300000</v>
      </c>
      <c r="J85" s="169"/>
      <c r="K85" s="169"/>
      <c r="L85" s="160">
        <f>L81+L84+L78+L75</f>
        <v>11300000</v>
      </c>
      <c r="M85" s="169"/>
      <c r="N85" s="159">
        <f>SUM(I85-L85)</f>
        <v>0</v>
      </c>
      <c r="O85" s="52"/>
      <c r="P85" s="52"/>
    </row>
    <row r="86" spans="2:16" s="50" customFormat="1" ht="14.1" customHeight="1">
      <c r="B86" s="143"/>
      <c r="C86" s="95" t="s">
        <v>81</v>
      </c>
      <c r="D86" s="99"/>
      <c r="E86" s="70">
        <f>E87+E90+E103+E112+E127+E121+E130</f>
        <v>485000000</v>
      </c>
      <c r="F86" s="70">
        <f>F87+F90+F103+F112+F127+F121+F130</f>
        <v>485000000</v>
      </c>
      <c r="G86" s="136">
        <f>G87+G90+G103+G112+G127</f>
        <v>0</v>
      </c>
      <c r="H86" s="135"/>
      <c r="I86" s="160"/>
      <c r="J86" s="160"/>
      <c r="K86" s="160"/>
      <c r="L86" s="160"/>
      <c r="M86" s="160"/>
      <c r="N86" s="159"/>
      <c r="O86" s="52"/>
      <c r="P86" s="52"/>
    </row>
    <row r="87" spans="2:16" s="50" customFormat="1" ht="14.1" customHeight="1">
      <c r="B87" s="143"/>
      <c r="C87" s="87"/>
      <c r="D87" s="95" t="s">
        <v>105</v>
      </c>
      <c r="E87" s="134">
        <f>F87+G87</f>
        <v>12000000</v>
      </c>
      <c r="F87" s="61">
        <f>L88</f>
        <v>12000000</v>
      </c>
      <c r="G87" s="141">
        <f>N89</f>
        <v>0</v>
      </c>
      <c r="H87" s="145"/>
      <c r="I87" s="309" t="s">
        <v>212</v>
      </c>
      <c r="J87" s="309"/>
      <c r="K87" s="309"/>
      <c r="L87" s="309"/>
      <c r="M87" s="309"/>
      <c r="N87" s="310"/>
      <c r="O87" s="52"/>
      <c r="P87" s="52"/>
    </row>
    <row r="88" spans="2:16" s="50" customFormat="1" ht="14.1" customHeight="1">
      <c r="B88" s="143"/>
      <c r="C88" s="87"/>
      <c r="D88" s="87"/>
      <c r="E88" s="92"/>
      <c r="F88" s="92"/>
      <c r="G88" s="137"/>
      <c r="H88" s="66" t="s">
        <v>73</v>
      </c>
      <c r="I88" s="149">
        <v>12000000</v>
      </c>
      <c r="J88" s="229" t="s">
        <v>72</v>
      </c>
      <c r="K88" s="229" t="s">
        <v>71</v>
      </c>
      <c r="L88" s="149">
        <v>12000000</v>
      </c>
      <c r="M88" s="148" t="s">
        <v>70</v>
      </c>
      <c r="N88" s="147">
        <f>I88-L88</f>
        <v>0</v>
      </c>
      <c r="O88" s="52"/>
      <c r="P88" s="52"/>
    </row>
    <row r="89" spans="2:16" s="50" customFormat="1" ht="14.1" customHeight="1">
      <c r="B89" s="143"/>
      <c r="C89" s="87"/>
      <c r="D89" s="89"/>
      <c r="E89" s="90"/>
      <c r="F89" s="90"/>
      <c r="G89" s="166"/>
      <c r="H89" s="59" t="s">
        <v>68</v>
      </c>
      <c r="I89" s="224">
        <f>SUM(I88)</f>
        <v>12000000</v>
      </c>
      <c r="J89" s="170"/>
      <c r="K89" s="170"/>
      <c r="L89" s="224">
        <f>SUM(L88)</f>
        <v>12000000</v>
      </c>
      <c r="M89" s="170"/>
      <c r="N89" s="159">
        <f>SUM(I89-L89)</f>
        <v>0</v>
      </c>
      <c r="O89" s="52"/>
      <c r="P89" s="52"/>
    </row>
    <row r="90" spans="2:16" s="50" customFormat="1" ht="14.1" customHeight="1">
      <c r="B90" s="143"/>
      <c r="C90" s="142"/>
      <c r="D90" s="308" t="s">
        <v>104</v>
      </c>
      <c r="E90" s="61">
        <f>F90+G90</f>
        <v>65000000</v>
      </c>
      <c r="F90" s="61">
        <f>L102</f>
        <v>65000000</v>
      </c>
      <c r="G90" s="137">
        <f>SUM(N102)</f>
        <v>0</v>
      </c>
      <c r="H90" s="132"/>
      <c r="I90" s="309" t="s">
        <v>225</v>
      </c>
      <c r="J90" s="309"/>
      <c r="K90" s="309"/>
      <c r="L90" s="309"/>
      <c r="M90" s="309"/>
      <c r="N90" s="310"/>
      <c r="O90" s="52"/>
      <c r="P90" s="52"/>
    </row>
    <row r="91" spans="2:16" s="50" customFormat="1" ht="14.1" customHeight="1">
      <c r="B91" s="143"/>
      <c r="C91" s="142"/>
      <c r="D91" s="308"/>
      <c r="E91" s="61"/>
      <c r="F91" s="61"/>
      <c r="G91" s="141"/>
      <c r="H91" s="152" t="s">
        <v>73</v>
      </c>
      <c r="I91" s="149">
        <v>38000000</v>
      </c>
      <c r="J91" s="148" t="s">
        <v>72</v>
      </c>
      <c r="K91" s="148" t="s">
        <v>71</v>
      </c>
      <c r="L91" s="149">
        <v>38000000</v>
      </c>
      <c r="M91" s="148" t="s">
        <v>70</v>
      </c>
      <c r="N91" s="147">
        <f>I91-L91</f>
        <v>0</v>
      </c>
      <c r="O91" s="52"/>
      <c r="P91" s="52"/>
    </row>
    <row r="92" spans="2:16" s="50" customFormat="1" ht="14.1" customHeight="1">
      <c r="B92" s="143"/>
      <c r="C92" s="142"/>
      <c r="D92" s="167"/>
      <c r="E92" s="61"/>
      <c r="F92" s="61"/>
      <c r="G92" s="141"/>
      <c r="H92" s="153"/>
      <c r="I92" s="309" t="s">
        <v>103</v>
      </c>
      <c r="J92" s="309"/>
      <c r="K92" s="309"/>
      <c r="L92" s="309"/>
      <c r="M92" s="309"/>
      <c r="N92" s="310"/>
      <c r="O92" s="52"/>
      <c r="P92" s="52"/>
    </row>
    <row r="93" spans="2:16" s="50" customFormat="1" ht="14.1" customHeight="1">
      <c r="B93" s="143"/>
      <c r="C93" s="142"/>
      <c r="D93" s="167"/>
      <c r="E93" s="61"/>
      <c r="F93" s="61"/>
      <c r="G93" s="141"/>
      <c r="H93" s="152" t="s">
        <v>73</v>
      </c>
      <c r="I93" s="149">
        <v>3000000</v>
      </c>
      <c r="J93" s="148" t="s">
        <v>72</v>
      </c>
      <c r="K93" s="148" t="s">
        <v>71</v>
      </c>
      <c r="L93" s="149">
        <v>3000000</v>
      </c>
      <c r="M93" s="148" t="s">
        <v>70</v>
      </c>
      <c r="N93" s="147">
        <f>I93-L93</f>
        <v>0</v>
      </c>
      <c r="O93" s="52"/>
      <c r="P93" s="52"/>
    </row>
    <row r="94" spans="2:16" s="50" customFormat="1" ht="14.1" customHeight="1">
      <c r="B94" s="143"/>
      <c r="C94" s="142"/>
      <c r="D94" s="167"/>
      <c r="E94" s="61"/>
      <c r="F94" s="61"/>
      <c r="G94" s="141"/>
      <c r="H94" s="168"/>
      <c r="I94" s="309" t="s">
        <v>102</v>
      </c>
      <c r="J94" s="309"/>
      <c r="K94" s="309"/>
      <c r="L94" s="309"/>
      <c r="M94" s="309"/>
      <c r="N94" s="310"/>
      <c r="O94" s="52"/>
      <c r="P94" s="52"/>
    </row>
    <row r="95" spans="2:16" s="50" customFormat="1" ht="14.1" customHeight="1">
      <c r="B95" s="143"/>
      <c r="C95" s="142"/>
      <c r="D95" s="167"/>
      <c r="E95" s="61"/>
      <c r="F95" s="61"/>
      <c r="G95" s="141"/>
      <c r="H95" s="66" t="s">
        <v>73</v>
      </c>
      <c r="I95" s="149">
        <v>1240000</v>
      </c>
      <c r="J95" s="148" t="s">
        <v>72</v>
      </c>
      <c r="K95" s="148" t="s">
        <v>71</v>
      </c>
      <c r="L95" s="149">
        <v>1240000</v>
      </c>
      <c r="M95" s="148" t="s">
        <v>70</v>
      </c>
      <c r="N95" s="147">
        <f>I95-L95</f>
        <v>0</v>
      </c>
      <c r="O95" s="52"/>
      <c r="P95" s="52"/>
    </row>
    <row r="96" spans="2:16" s="50" customFormat="1" ht="14.1" customHeight="1">
      <c r="B96" s="143"/>
      <c r="C96" s="142"/>
      <c r="D96" s="167"/>
      <c r="E96" s="61"/>
      <c r="F96" s="61"/>
      <c r="G96" s="141"/>
      <c r="H96" s="168"/>
      <c r="I96" s="309" t="s">
        <v>101</v>
      </c>
      <c r="J96" s="309"/>
      <c r="K96" s="309"/>
      <c r="L96" s="309"/>
      <c r="M96" s="309"/>
      <c r="N96" s="310"/>
      <c r="O96" s="52"/>
      <c r="P96" s="52"/>
    </row>
    <row r="97" spans="2:16" s="50" customFormat="1" ht="14.1" customHeight="1">
      <c r="B97" s="143"/>
      <c r="C97" s="142"/>
      <c r="D97" s="167"/>
      <c r="E97" s="61"/>
      <c r="F97" s="61"/>
      <c r="G97" s="141"/>
      <c r="H97" s="66" t="s">
        <v>73</v>
      </c>
      <c r="I97" s="149">
        <v>6960000</v>
      </c>
      <c r="J97" s="148" t="s">
        <v>72</v>
      </c>
      <c r="K97" s="148" t="s">
        <v>71</v>
      </c>
      <c r="L97" s="149">
        <v>6960000</v>
      </c>
      <c r="M97" s="148" t="s">
        <v>70</v>
      </c>
      <c r="N97" s="147">
        <f>I97-L97</f>
        <v>0</v>
      </c>
      <c r="O97" s="52"/>
      <c r="P97" s="52"/>
    </row>
    <row r="98" spans="2:16" s="50" customFormat="1" ht="14.1" customHeight="1">
      <c r="B98" s="143"/>
      <c r="C98" s="142"/>
      <c r="D98" s="167"/>
      <c r="E98" s="61"/>
      <c r="F98" s="61"/>
      <c r="G98" s="141"/>
      <c r="H98" s="66"/>
      <c r="I98" s="309" t="s">
        <v>100</v>
      </c>
      <c r="J98" s="309"/>
      <c r="K98" s="309"/>
      <c r="L98" s="309"/>
      <c r="M98" s="309"/>
      <c r="N98" s="310"/>
      <c r="O98" s="52"/>
      <c r="P98" s="52"/>
    </row>
    <row r="99" spans="2:16" s="50" customFormat="1" ht="14.1" customHeight="1">
      <c r="B99" s="143"/>
      <c r="C99" s="142"/>
      <c r="D99" s="167"/>
      <c r="E99" s="61"/>
      <c r="F99" s="61"/>
      <c r="G99" s="141"/>
      <c r="H99" s="66" t="s">
        <v>26</v>
      </c>
      <c r="I99" s="149">
        <v>7800000</v>
      </c>
      <c r="J99" s="148" t="s">
        <v>25</v>
      </c>
      <c r="K99" s="148" t="s">
        <v>24</v>
      </c>
      <c r="L99" s="149">
        <f>10800000-3000000</f>
        <v>7800000</v>
      </c>
      <c r="M99" s="148" t="s">
        <v>23</v>
      </c>
      <c r="N99" s="147">
        <f>I99-L99</f>
        <v>0</v>
      </c>
      <c r="O99" s="52"/>
      <c r="P99" s="52"/>
    </row>
    <row r="100" spans="2:16" s="50" customFormat="1" ht="14.1" customHeight="1">
      <c r="B100" s="143"/>
      <c r="C100" s="142"/>
      <c r="D100" s="167"/>
      <c r="E100" s="61"/>
      <c r="F100" s="61"/>
      <c r="G100" s="141"/>
      <c r="H100" s="168"/>
      <c r="I100" s="309" t="s">
        <v>183</v>
      </c>
      <c r="J100" s="309"/>
      <c r="K100" s="309"/>
      <c r="L100" s="309"/>
      <c r="M100" s="309"/>
      <c r="N100" s="310"/>
      <c r="O100" s="52"/>
      <c r="P100" s="52"/>
    </row>
    <row r="101" spans="2:16" s="50" customFormat="1" ht="14.1" customHeight="1">
      <c r="B101" s="143"/>
      <c r="C101" s="142"/>
      <c r="D101" s="167"/>
      <c r="E101" s="61"/>
      <c r="F101" s="61"/>
      <c r="G101" s="141"/>
      <c r="H101" s="66" t="s">
        <v>73</v>
      </c>
      <c r="I101" s="149">
        <v>8000000</v>
      </c>
      <c r="J101" s="148" t="s">
        <v>72</v>
      </c>
      <c r="K101" s="148" t="s">
        <v>71</v>
      </c>
      <c r="L101" s="149">
        <v>8000000</v>
      </c>
      <c r="M101" s="148" t="s">
        <v>70</v>
      </c>
      <c r="N101" s="147">
        <f>I101-L101</f>
        <v>0</v>
      </c>
      <c r="O101" s="52"/>
      <c r="P101" s="52"/>
    </row>
    <row r="102" spans="2:16" s="50" customFormat="1" ht="14.1" customHeight="1">
      <c r="B102" s="143"/>
      <c r="C102" s="142"/>
      <c r="D102" s="167"/>
      <c r="E102" s="61"/>
      <c r="F102" s="61"/>
      <c r="G102" s="141"/>
      <c r="H102" s="59" t="s">
        <v>68</v>
      </c>
      <c r="I102" s="224">
        <f>I91+I93+I95+I101+I97+I99</f>
        <v>65000000</v>
      </c>
      <c r="J102" s="170"/>
      <c r="K102" s="170"/>
      <c r="L102" s="224">
        <f>L91+L93+L95+L101+L97+L99</f>
        <v>65000000</v>
      </c>
      <c r="M102" s="169"/>
      <c r="N102" s="159">
        <f>SUM(I102-L102)</f>
        <v>0</v>
      </c>
      <c r="O102" s="52"/>
      <c r="P102" s="52"/>
    </row>
    <row r="103" spans="2:16" s="50" customFormat="1" ht="14.1" customHeight="1">
      <c r="B103" s="143"/>
      <c r="C103" s="142"/>
      <c r="D103" s="165" t="s">
        <v>99</v>
      </c>
      <c r="E103" s="134">
        <f>I111</f>
        <v>36000000</v>
      </c>
      <c r="F103" s="134">
        <f>L111</f>
        <v>36000000</v>
      </c>
      <c r="G103" s="158">
        <f>SUM(N111)</f>
        <v>0</v>
      </c>
      <c r="H103" s="132"/>
      <c r="I103" s="309" t="s">
        <v>98</v>
      </c>
      <c r="J103" s="309"/>
      <c r="K103" s="309"/>
      <c r="L103" s="309"/>
      <c r="M103" s="309"/>
      <c r="N103" s="310"/>
      <c r="O103" s="52"/>
      <c r="P103" s="52"/>
    </row>
    <row r="104" spans="2:16" s="50" customFormat="1" ht="14.1" customHeight="1">
      <c r="B104" s="143"/>
      <c r="C104" s="142"/>
      <c r="D104" s="167"/>
      <c r="E104" s="61"/>
      <c r="F104" s="61"/>
      <c r="G104" s="141"/>
      <c r="H104" s="152" t="s">
        <v>73</v>
      </c>
      <c r="I104" s="149">
        <v>3504000</v>
      </c>
      <c r="J104" s="148" t="s">
        <v>72</v>
      </c>
      <c r="K104" s="148" t="s">
        <v>71</v>
      </c>
      <c r="L104" s="149">
        <v>5040000</v>
      </c>
      <c r="M104" s="148" t="s">
        <v>70</v>
      </c>
      <c r="N104" s="147">
        <f>I104-L104</f>
        <v>-1536000</v>
      </c>
      <c r="O104" s="52"/>
      <c r="P104" s="52"/>
    </row>
    <row r="105" spans="2:16" s="50" customFormat="1" ht="14.1" customHeight="1">
      <c r="B105" s="143"/>
      <c r="C105" s="142"/>
      <c r="D105" s="167"/>
      <c r="E105" s="61"/>
      <c r="F105" s="61"/>
      <c r="G105" s="141"/>
      <c r="H105" s="153"/>
      <c r="I105" s="309" t="s">
        <v>97</v>
      </c>
      <c r="J105" s="309"/>
      <c r="K105" s="309"/>
      <c r="L105" s="309"/>
      <c r="M105" s="309"/>
      <c r="N105" s="310"/>
      <c r="O105" s="52"/>
      <c r="P105" s="52"/>
    </row>
    <row r="106" spans="2:16" s="50" customFormat="1" ht="14.1" customHeight="1">
      <c r="B106" s="143"/>
      <c r="C106" s="142"/>
      <c r="D106" s="167"/>
      <c r="E106" s="61"/>
      <c r="F106" s="61"/>
      <c r="G106" s="141"/>
      <c r="H106" s="152" t="s">
        <v>73</v>
      </c>
      <c r="I106" s="149">
        <v>1440000</v>
      </c>
      <c r="J106" s="148" t="s">
        <v>72</v>
      </c>
      <c r="K106" s="148" t="s">
        <v>71</v>
      </c>
      <c r="L106" s="149">
        <v>1080000</v>
      </c>
      <c r="M106" s="148" t="s">
        <v>70</v>
      </c>
      <c r="N106" s="147">
        <f>I106-L106</f>
        <v>360000</v>
      </c>
      <c r="O106" s="52"/>
      <c r="P106" s="52"/>
    </row>
    <row r="107" spans="2:16" s="50" customFormat="1" ht="14.1" customHeight="1">
      <c r="B107" s="143"/>
      <c r="C107" s="142"/>
      <c r="D107" s="167"/>
      <c r="E107" s="61"/>
      <c r="F107" s="61"/>
      <c r="G107" s="141"/>
      <c r="H107" s="168"/>
      <c r="I107" s="309" t="s">
        <v>96</v>
      </c>
      <c r="J107" s="309"/>
      <c r="K107" s="309"/>
      <c r="L107" s="309"/>
      <c r="M107" s="309"/>
      <c r="N107" s="310"/>
      <c r="O107" s="52"/>
      <c r="P107" s="52"/>
    </row>
    <row r="108" spans="2:16" s="50" customFormat="1" ht="14.1" customHeight="1">
      <c r="B108" s="143"/>
      <c r="C108" s="142"/>
      <c r="D108" s="167"/>
      <c r="E108" s="61"/>
      <c r="F108" s="61"/>
      <c r="G108" s="141"/>
      <c r="H108" s="66" t="s">
        <v>73</v>
      </c>
      <c r="I108" s="149">
        <v>1056000</v>
      </c>
      <c r="J108" s="148" t="s">
        <v>72</v>
      </c>
      <c r="K108" s="148" t="s">
        <v>71</v>
      </c>
      <c r="L108" s="149">
        <v>1080000</v>
      </c>
      <c r="M108" s="148" t="s">
        <v>70</v>
      </c>
      <c r="N108" s="147">
        <f>I108-L108</f>
        <v>-24000</v>
      </c>
      <c r="O108" s="52"/>
      <c r="P108" s="52"/>
    </row>
    <row r="109" spans="2:16" s="50" customFormat="1" ht="14.1" customHeight="1">
      <c r="B109" s="143"/>
      <c r="C109" s="142"/>
      <c r="D109" s="167"/>
      <c r="E109" s="61"/>
      <c r="F109" s="61"/>
      <c r="G109" s="141"/>
      <c r="H109" s="168"/>
      <c r="I109" s="309" t="s">
        <v>95</v>
      </c>
      <c r="J109" s="309"/>
      <c r="K109" s="309"/>
      <c r="L109" s="309"/>
      <c r="M109" s="309"/>
      <c r="N109" s="310"/>
      <c r="O109" s="52"/>
      <c r="P109" s="52"/>
    </row>
    <row r="110" spans="2:16" s="50" customFormat="1" ht="14.1" customHeight="1">
      <c r="B110" s="143"/>
      <c r="C110" s="142"/>
      <c r="D110" s="167"/>
      <c r="E110" s="61"/>
      <c r="F110" s="61"/>
      <c r="G110" s="141"/>
      <c r="H110" s="66" t="s">
        <v>73</v>
      </c>
      <c r="I110" s="149">
        <v>30000000</v>
      </c>
      <c r="J110" s="148" t="s">
        <v>72</v>
      </c>
      <c r="K110" s="148" t="s">
        <v>71</v>
      </c>
      <c r="L110" s="149">
        <v>28800000</v>
      </c>
      <c r="M110" s="148" t="s">
        <v>70</v>
      </c>
      <c r="N110" s="147">
        <f>I110-L110</f>
        <v>1200000</v>
      </c>
      <c r="O110" s="52"/>
      <c r="P110" s="52"/>
    </row>
    <row r="111" spans="2:16" s="50" customFormat="1" ht="14.1" customHeight="1">
      <c r="B111" s="143"/>
      <c r="C111" s="142"/>
      <c r="D111" s="139"/>
      <c r="E111" s="98"/>
      <c r="F111" s="98"/>
      <c r="G111" s="138"/>
      <c r="H111" s="171" t="s">
        <v>68</v>
      </c>
      <c r="I111" s="224">
        <f>I104+I106+I110+I108</f>
        <v>36000000</v>
      </c>
      <c r="J111" s="170"/>
      <c r="K111" s="170"/>
      <c r="L111" s="224">
        <f>L104+L106+L110+L108</f>
        <v>36000000</v>
      </c>
      <c r="M111" s="169"/>
      <c r="N111" s="159">
        <f>SUM(I111-L111)</f>
        <v>0</v>
      </c>
      <c r="O111" s="52"/>
      <c r="P111" s="52"/>
    </row>
    <row r="112" spans="2:16" s="50" customFormat="1" ht="14.1" customHeight="1">
      <c r="B112" s="143"/>
      <c r="C112" s="142"/>
      <c r="D112" s="165" t="s">
        <v>94</v>
      </c>
      <c r="E112" s="134">
        <f>I120</f>
        <v>18000000</v>
      </c>
      <c r="F112" s="134">
        <f>L120</f>
        <v>18000000</v>
      </c>
      <c r="G112" s="158">
        <f>SUM(N120)</f>
        <v>0</v>
      </c>
      <c r="H112" s="132"/>
      <c r="I112" s="309" t="s">
        <v>226</v>
      </c>
      <c r="J112" s="309"/>
      <c r="K112" s="309"/>
      <c r="L112" s="309"/>
      <c r="M112" s="309"/>
      <c r="N112" s="310"/>
      <c r="O112" s="52"/>
      <c r="P112" s="52"/>
    </row>
    <row r="113" spans="2:16" s="50" customFormat="1" ht="14.1" customHeight="1">
      <c r="B113" s="143"/>
      <c r="C113" s="142"/>
      <c r="D113" s="167"/>
      <c r="E113" s="61"/>
      <c r="F113" s="61"/>
      <c r="G113" s="141"/>
      <c r="H113" s="152" t="s">
        <v>73</v>
      </c>
      <c r="I113" s="149">
        <v>5900000</v>
      </c>
      <c r="J113" s="148" t="s">
        <v>72</v>
      </c>
      <c r="K113" s="148" t="s">
        <v>71</v>
      </c>
      <c r="L113" s="149">
        <v>5040000</v>
      </c>
      <c r="M113" s="148" t="s">
        <v>70</v>
      </c>
      <c r="N113" s="147">
        <f>I113-L113</f>
        <v>860000</v>
      </c>
      <c r="O113" s="52"/>
      <c r="P113" s="52"/>
    </row>
    <row r="114" spans="2:16" s="50" customFormat="1" ht="14.1" customHeight="1">
      <c r="B114" s="143"/>
      <c r="C114" s="142"/>
      <c r="D114" s="167"/>
      <c r="E114" s="61"/>
      <c r="F114" s="61"/>
      <c r="G114" s="141"/>
      <c r="H114" s="153"/>
      <c r="I114" s="309" t="s">
        <v>93</v>
      </c>
      <c r="J114" s="309"/>
      <c r="K114" s="309"/>
      <c r="L114" s="309"/>
      <c r="M114" s="309"/>
      <c r="N114" s="310"/>
      <c r="O114" s="52"/>
      <c r="P114" s="52"/>
    </row>
    <row r="115" spans="2:16" s="50" customFormat="1" ht="14.1" customHeight="1">
      <c r="B115" s="143"/>
      <c r="C115" s="142"/>
      <c r="D115" s="167"/>
      <c r="E115" s="61"/>
      <c r="F115" s="61"/>
      <c r="G115" s="141"/>
      <c r="H115" s="152" t="s">
        <v>73</v>
      </c>
      <c r="I115" s="149">
        <v>7900000</v>
      </c>
      <c r="J115" s="148" t="s">
        <v>72</v>
      </c>
      <c r="K115" s="148" t="s">
        <v>71</v>
      </c>
      <c r="L115" s="149">
        <v>7370000</v>
      </c>
      <c r="M115" s="148" t="s">
        <v>70</v>
      </c>
      <c r="N115" s="147">
        <f>I115-L115</f>
        <v>530000</v>
      </c>
      <c r="O115" s="52"/>
      <c r="P115" s="52"/>
    </row>
    <row r="116" spans="2:16" s="50" customFormat="1" ht="14.1" customHeight="1">
      <c r="B116" s="143"/>
      <c r="C116" s="142"/>
      <c r="D116" s="167"/>
      <c r="E116" s="61"/>
      <c r="F116" s="61"/>
      <c r="G116" s="141"/>
      <c r="H116" s="168"/>
      <c r="I116" s="309" t="s">
        <v>92</v>
      </c>
      <c r="J116" s="309"/>
      <c r="K116" s="309"/>
      <c r="L116" s="309"/>
      <c r="M116" s="309"/>
      <c r="N116" s="310"/>
      <c r="O116" s="52"/>
      <c r="P116" s="52"/>
    </row>
    <row r="117" spans="2:16" s="50" customFormat="1" ht="14.1" customHeight="1">
      <c r="B117" s="143"/>
      <c r="C117" s="142"/>
      <c r="D117" s="167"/>
      <c r="E117" s="61"/>
      <c r="F117" s="61"/>
      <c r="G117" s="141"/>
      <c r="H117" s="66" t="s">
        <v>73</v>
      </c>
      <c r="I117" s="149">
        <v>1200000</v>
      </c>
      <c r="J117" s="148" t="s">
        <v>72</v>
      </c>
      <c r="K117" s="148" t="s">
        <v>71</v>
      </c>
      <c r="L117" s="149">
        <v>790000</v>
      </c>
      <c r="M117" s="148" t="s">
        <v>70</v>
      </c>
      <c r="N117" s="147">
        <f>I117-L117</f>
        <v>410000</v>
      </c>
      <c r="O117" s="52"/>
      <c r="P117" s="52"/>
    </row>
    <row r="118" spans="2:16" s="50" customFormat="1" ht="14.1" customHeight="1">
      <c r="B118" s="143"/>
      <c r="C118" s="142"/>
      <c r="D118" s="167"/>
      <c r="E118" s="61"/>
      <c r="F118" s="61"/>
      <c r="G118" s="141"/>
      <c r="H118" s="168"/>
      <c r="I118" s="309" t="s">
        <v>91</v>
      </c>
      <c r="J118" s="309"/>
      <c r="K118" s="309"/>
      <c r="L118" s="309"/>
      <c r="M118" s="309"/>
      <c r="N118" s="310"/>
      <c r="O118" s="52"/>
      <c r="P118" s="52"/>
    </row>
    <row r="119" spans="2:16" s="50" customFormat="1" ht="14.1" customHeight="1">
      <c r="B119" s="143"/>
      <c r="C119" s="142"/>
      <c r="D119" s="167"/>
      <c r="E119" s="61"/>
      <c r="F119" s="61"/>
      <c r="G119" s="141"/>
      <c r="H119" s="66" t="s">
        <v>73</v>
      </c>
      <c r="I119" s="149">
        <v>3000000</v>
      </c>
      <c r="J119" s="148" t="s">
        <v>72</v>
      </c>
      <c r="K119" s="148" t="s">
        <v>71</v>
      </c>
      <c r="L119" s="149">
        <v>4800000</v>
      </c>
      <c r="M119" s="148" t="s">
        <v>70</v>
      </c>
      <c r="N119" s="147">
        <f>I119-L119</f>
        <v>-1800000</v>
      </c>
      <c r="O119" s="52"/>
      <c r="P119" s="52"/>
    </row>
    <row r="120" spans="2:16" s="50" customFormat="1" ht="14.1" customHeight="1">
      <c r="B120" s="143"/>
      <c r="C120" s="142"/>
      <c r="D120" s="139"/>
      <c r="E120" s="98"/>
      <c r="F120" s="98"/>
      <c r="G120" s="138"/>
      <c r="H120" s="171" t="s">
        <v>68</v>
      </c>
      <c r="I120" s="224">
        <f>I113+I115+I119+I117</f>
        <v>18000000</v>
      </c>
      <c r="J120" s="170"/>
      <c r="K120" s="170"/>
      <c r="L120" s="224">
        <f>L113+L115+L119+L117</f>
        <v>18000000</v>
      </c>
      <c r="M120" s="169"/>
      <c r="N120" s="159">
        <f>SUM(I120-L120)</f>
        <v>0</v>
      </c>
      <c r="O120" s="52"/>
      <c r="P120" s="52"/>
    </row>
    <row r="121" spans="2:16" s="50" customFormat="1" ht="14.1" customHeight="1">
      <c r="B121" s="143"/>
      <c r="C121" s="142"/>
      <c r="D121" s="95" t="s">
        <v>90</v>
      </c>
      <c r="E121" s="134">
        <f>F121+G121</f>
        <v>62000000</v>
      </c>
      <c r="F121" s="134">
        <f>L123+L125</f>
        <v>62000000</v>
      </c>
      <c r="G121" s="144">
        <f>N126</f>
        <v>0</v>
      </c>
      <c r="H121" s="145"/>
      <c r="I121" s="309" t="s">
        <v>227</v>
      </c>
      <c r="J121" s="309"/>
      <c r="K121" s="309"/>
      <c r="L121" s="309"/>
      <c r="M121" s="309"/>
      <c r="N121" s="310"/>
      <c r="O121" s="52"/>
      <c r="P121" s="52"/>
    </row>
    <row r="122" spans="2:16" s="50" customFormat="1" ht="14.1" customHeight="1">
      <c r="B122" s="143"/>
      <c r="C122" s="142"/>
      <c r="D122" s="167"/>
      <c r="E122" s="61"/>
      <c r="F122" s="61"/>
      <c r="G122" s="141"/>
      <c r="H122" s="168"/>
      <c r="I122" s="277" t="s">
        <v>89</v>
      </c>
      <c r="J122" s="277"/>
      <c r="K122" s="277"/>
      <c r="L122" s="277"/>
      <c r="M122" s="277"/>
      <c r="N122" s="278"/>
      <c r="O122" s="52"/>
      <c r="P122" s="52"/>
    </row>
    <row r="123" spans="2:16" s="50" customFormat="1" ht="14.1" customHeight="1">
      <c r="B123" s="143"/>
      <c r="C123" s="142"/>
      <c r="D123" s="167"/>
      <c r="E123" s="61"/>
      <c r="F123" s="61"/>
      <c r="G123" s="141"/>
      <c r="H123" s="66" t="s">
        <v>73</v>
      </c>
      <c r="I123" s="149">
        <v>8800000</v>
      </c>
      <c r="J123" s="148" t="s">
        <v>72</v>
      </c>
      <c r="K123" s="148" t="s">
        <v>71</v>
      </c>
      <c r="L123" s="149">
        <v>16800000</v>
      </c>
      <c r="M123" s="148" t="s">
        <v>70</v>
      </c>
      <c r="N123" s="147">
        <f>I123-L123</f>
        <v>-8000000</v>
      </c>
      <c r="O123" s="52"/>
      <c r="P123" s="52"/>
    </row>
    <row r="124" spans="2:16" s="50" customFormat="1" ht="14.1" customHeight="1">
      <c r="B124" s="143"/>
      <c r="C124" s="142"/>
      <c r="D124" s="167"/>
      <c r="E124" s="61"/>
      <c r="F124" s="61"/>
      <c r="G124" s="141"/>
      <c r="H124" s="168"/>
      <c r="I124" s="277" t="s">
        <v>88</v>
      </c>
      <c r="J124" s="277"/>
      <c r="K124" s="277"/>
      <c r="L124" s="277"/>
      <c r="M124" s="277"/>
      <c r="N124" s="278"/>
      <c r="O124" s="52"/>
      <c r="P124" s="52"/>
    </row>
    <row r="125" spans="2:16" s="50" customFormat="1" ht="14.1" customHeight="1">
      <c r="B125" s="143"/>
      <c r="C125" s="142"/>
      <c r="D125" s="167"/>
      <c r="E125" s="61"/>
      <c r="F125" s="61"/>
      <c r="G125" s="141"/>
      <c r="H125" s="66" t="s">
        <v>73</v>
      </c>
      <c r="I125" s="149">
        <v>53200000</v>
      </c>
      <c r="J125" s="148" t="s">
        <v>72</v>
      </c>
      <c r="K125" s="148" t="s">
        <v>71</v>
      </c>
      <c r="L125" s="149">
        <v>45200000</v>
      </c>
      <c r="M125" s="148" t="s">
        <v>70</v>
      </c>
      <c r="N125" s="147">
        <f>I125-L125</f>
        <v>8000000</v>
      </c>
      <c r="O125" s="52"/>
      <c r="P125" s="52"/>
    </row>
    <row r="126" spans="2:16" s="50" customFormat="1" ht="14.1" customHeight="1">
      <c r="B126" s="143"/>
      <c r="C126" s="142"/>
      <c r="D126" s="167"/>
      <c r="E126" s="61"/>
      <c r="F126" s="61"/>
      <c r="G126" s="141"/>
      <c r="H126" s="59" t="s">
        <v>68</v>
      </c>
      <c r="I126" s="224">
        <f>I123+I125</f>
        <v>62000000</v>
      </c>
      <c r="J126" s="170"/>
      <c r="K126" s="170"/>
      <c r="L126" s="224">
        <f>L123+L125</f>
        <v>62000000</v>
      </c>
      <c r="M126" s="169"/>
      <c r="N126" s="159">
        <f>SUM(I126-L126)</f>
        <v>0</v>
      </c>
      <c r="O126" s="52"/>
      <c r="P126" s="52"/>
    </row>
    <row r="127" spans="2:16" s="50" customFormat="1" ht="14.1" customHeight="1">
      <c r="B127" s="143"/>
      <c r="C127" s="142"/>
      <c r="D127" s="307" t="s">
        <v>87</v>
      </c>
      <c r="E127" s="134">
        <f>F127+G127</f>
        <v>280000000</v>
      </c>
      <c r="F127" s="134">
        <f>L128</f>
        <v>280000000</v>
      </c>
      <c r="G127" s="144">
        <f>N129</f>
        <v>0</v>
      </c>
      <c r="H127" s="145"/>
      <c r="I127" s="309" t="s">
        <v>228</v>
      </c>
      <c r="J127" s="309"/>
      <c r="K127" s="309"/>
      <c r="L127" s="309"/>
      <c r="M127" s="309"/>
      <c r="N127" s="310"/>
      <c r="O127" s="52"/>
      <c r="P127" s="52"/>
    </row>
    <row r="128" spans="2:16" s="50" customFormat="1" ht="14.1" customHeight="1">
      <c r="B128" s="143"/>
      <c r="C128" s="142"/>
      <c r="D128" s="308"/>
      <c r="E128" s="61"/>
      <c r="F128" s="61"/>
      <c r="G128" s="141"/>
      <c r="H128" s="66" t="s">
        <v>73</v>
      </c>
      <c r="I128" s="149">
        <v>280000000</v>
      </c>
      <c r="J128" s="148" t="s">
        <v>72</v>
      </c>
      <c r="K128" s="148" t="s">
        <v>71</v>
      </c>
      <c r="L128" s="149">
        <v>280000000</v>
      </c>
      <c r="M128" s="148" t="s">
        <v>70</v>
      </c>
      <c r="N128" s="147">
        <f>I128-L128</f>
        <v>0</v>
      </c>
      <c r="O128" s="52"/>
      <c r="P128" s="52"/>
    </row>
    <row r="129" spans="2:16" s="50" customFormat="1" ht="14.1" customHeight="1">
      <c r="B129" s="143"/>
      <c r="C129" s="142"/>
      <c r="D129" s="139"/>
      <c r="E129" s="98"/>
      <c r="F129" s="98"/>
      <c r="G129" s="138"/>
      <c r="H129" s="59" t="s">
        <v>68</v>
      </c>
      <c r="I129" s="224">
        <f>I128</f>
        <v>280000000</v>
      </c>
      <c r="J129" s="170"/>
      <c r="K129" s="170"/>
      <c r="L129" s="224">
        <f>L128</f>
        <v>280000000</v>
      </c>
      <c r="M129" s="169"/>
      <c r="N129" s="159">
        <f>SUM(I129-L129)</f>
        <v>0</v>
      </c>
      <c r="O129" s="52"/>
      <c r="P129" s="52"/>
    </row>
    <row r="130" spans="2:16" s="50" customFormat="1" ht="14.1" customHeight="1">
      <c r="B130" s="143"/>
      <c r="C130" s="87"/>
      <c r="D130" s="87" t="s">
        <v>86</v>
      </c>
      <c r="E130" s="61">
        <f>F130+G130</f>
        <v>12000000</v>
      </c>
      <c r="F130" s="61">
        <f>L131</f>
        <v>12000000</v>
      </c>
      <c r="G130" s="141">
        <f>N132</f>
        <v>0</v>
      </c>
      <c r="H130" s="145"/>
      <c r="I130" s="309" t="s">
        <v>229</v>
      </c>
      <c r="J130" s="309"/>
      <c r="K130" s="309"/>
      <c r="L130" s="309"/>
      <c r="M130" s="309"/>
      <c r="N130" s="310"/>
      <c r="O130" s="52"/>
      <c r="P130" s="52"/>
    </row>
    <row r="131" spans="2:16" s="50" customFormat="1" ht="14.1" customHeight="1">
      <c r="B131" s="143"/>
      <c r="C131" s="87"/>
      <c r="D131" s="87"/>
      <c r="E131" s="61"/>
      <c r="F131" s="92"/>
      <c r="G131" s="137"/>
      <c r="H131" s="66" t="s">
        <v>73</v>
      </c>
      <c r="I131" s="149">
        <v>12000000</v>
      </c>
      <c r="J131" s="229" t="s">
        <v>72</v>
      </c>
      <c r="K131" s="229" t="s">
        <v>71</v>
      </c>
      <c r="L131" s="149">
        <v>12000000</v>
      </c>
      <c r="M131" s="148" t="s">
        <v>70</v>
      </c>
      <c r="N131" s="147">
        <f>I131-L131</f>
        <v>0</v>
      </c>
      <c r="O131" s="52"/>
      <c r="P131" s="52"/>
    </row>
    <row r="132" spans="2:16" s="50" customFormat="1" ht="14.1" customHeight="1">
      <c r="B132" s="143"/>
      <c r="C132" s="87"/>
      <c r="D132" s="89"/>
      <c r="E132" s="90"/>
      <c r="F132" s="90"/>
      <c r="G132" s="166"/>
      <c r="H132" s="59" t="s">
        <v>68</v>
      </c>
      <c r="I132" s="224">
        <f>SUM(I131)</f>
        <v>12000000</v>
      </c>
      <c r="J132" s="170"/>
      <c r="K132" s="170"/>
      <c r="L132" s="224">
        <f>SUM(L131)</f>
        <v>12000000</v>
      </c>
      <c r="M132" s="170"/>
      <c r="N132" s="159">
        <f>SUM(I132-L132)</f>
        <v>0</v>
      </c>
      <c r="O132" s="52"/>
      <c r="P132" s="52"/>
    </row>
    <row r="133" spans="2:16" s="50" customFormat="1" ht="14.1" customHeight="1">
      <c r="B133" s="100" t="s">
        <v>85</v>
      </c>
      <c r="C133" s="95"/>
      <c r="D133" s="165"/>
      <c r="E133" s="146">
        <f>E134</f>
        <v>136000000</v>
      </c>
      <c r="F133" s="146">
        <f>F134</f>
        <v>136000000</v>
      </c>
      <c r="G133" s="144">
        <f>G134</f>
        <v>0</v>
      </c>
      <c r="H133" s="135"/>
      <c r="I133" s="320"/>
      <c r="J133" s="320"/>
      <c r="K133" s="320"/>
      <c r="L133" s="320"/>
      <c r="M133" s="320"/>
      <c r="N133" s="321"/>
      <c r="O133" s="52"/>
      <c r="P133" s="52"/>
    </row>
    <row r="134" spans="2:16" s="50" customFormat="1" ht="14.1" customHeight="1">
      <c r="B134" s="143"/>
      <c r="C134" s="95" t="s">
        <v>84</v>
      </c>
      <c r="D134" s="164"/>
      <c r="E134" s="134">
        <f>E135+E142</f>
        <v>136000000</v>
      </c>
      <c r="F134" s="134">
        <f>F135+F142</f>
        <v>136000000</v>
      </c>
      <c r="G134" s="158">
        <f>G135+G142</f>
        <v>0</v>
      </c>
      <c r="H134" s="66"/>
      <c r="I134" s="277"/>
      <c r="J134" s="277"/>
      <c r="K134" s="277"/>
      <c r="L134" s="277"/>
      <c r="M134" s="277"/>
      <c r="N134" s="278"/>
      <c r="O134" s="52"/>
      <c r="P134" s="52"/>
    </row>
    <row r="135" spans="2:16" s="50" customFormat="1" ht="14.1" customHeight="1">
      <c r="B135" s="143"/>
      <c r="C135" s="142"/>
      <c r="D135" s="95" t="s">
        <v>83</v>
      </c>
      <c r="E135" s="134">
        <f>I141</f>
        <v>100000000</v>
      </c>
      <c r="F135" s="134">
        <f>L141</f>
        <v>100000000</v>
      </c>
      <c r="G135" s="158">
        <f>N141</f>
        <v>0</v>
      </c>
      <c r="H135" s="156"/>
      <c r="I135" s="303" t="s">
        <v>230</v>
      </c>
      <c r="J135" s="303"/>
      <c r="K135" s="303"/>
      <c r="L135" s="303"/>
      <c r="M135" s="303"/>
      <c r="N135" s="304"/>
      <c r="O135" s="52"/>
      <c r="P135" s="52"/>
    </row>
    <row r="136" spans="2:16" s="50" customFormat="1" ht="14.1" customHeight="1">
      <c r="B136" s="143"/>
      <c r="C136" s="142"/>
      <c r="D136" s="87"/>
      <c r="E136" s="92"/>
      <c r="F136" s="92"/>
      <c r="G136" s="137"/>
      <c r="H136" s="152" t="s">
        <v>73</v>
      </c>
      <c r="I136" s="149">
        <v>70000000</v>
      </c>
      <c r="J136" s="148" t="s">
        <v>72</v>
      </c>
      <c r="K136" s="148" t="s">
        <v>71</v>
      </c>
      <c r="L136" s="149">
        <v>70000000</v>
      </c>
      <c r="M136" s="148" t="s">
        <v>70</v>
      </c>
      <c r="N136" s="147">
        <f>I136-L136</f>
        <v>0</v>
      </c>
      <c r="O136" s="52"/>
      <c r="P136" s="52"/>
    </row>
    <row r="137" spans="2:16" s="50" customFormat="1" ht="14.1" customHeight="1">
      <c r="B137" s="143"/>
      <c r="C137" s="142"/>
      <c r="D137" s="87"/>
      <c r="E137" s="92"/>
      <c r="F137" s="92"/>
      <c r="G137" s="137"/>
      <c r="H137" s="59" t="s">
        <v>69</v>
      </c>
      <c r="I137" s="224">
        <f>SUM(I136)</f>
        <v>70000000</v>
      </c>
      <c r="J137" s="170"/>
      <c r="K137" s="170"/>
      <c r="L137" s="224">
        <f>SUM(L136)</f>
        <v>70000000</v>
      </c>
      <c r="M137" s="169"/>
      <c r="N137" s="159">
        <f>SUM(I137-L137)</f>
        <v>0</v>
      </c>
      <c r="O137" s="52"/>
      <c r="P137" s="52"/>
    </row>
    <row r="138" spans="2:16" s="50" customFormat="1" ht="14.1" customHeight="1">
      <c r="B138" s="143"/>
      <c r="C138" s="142"/>
      <c r="D138" s="142"/>
      <c r="E138" s="61"/>
      <c r="F138" s="61"/>
      <c r="G138" s="157"/>
      <c r="H138" s="151"/>
      <c r="I138" s="303" t="s">
        <v>231</v>
      </c>
      <c r="J138" s="303"/>
      <c r="K138" s="303"/>
      <c r="L138" s="303"/>
      <c r="M138" s="303"/>
      <c r="N138" s="304"/>
      <c r="O138" s="52"/>
      <c r="P138" s="52"/>
    </row>
    <row r="139" spans="2:16" s="50" customFormat="1" ht="14.1" customHeight="1">
      <c r="B139" s="143"/>
      <c r="C139" s="142"/>
      <c r="D139" s="142"/>
      <c r="E139" s="61"/>
      <c r="F139" s="61"/>
      <c r="G139" s="157"/>
      <c r="H139" s="150" t="s">
        <v>73</v>
      </c>
      <c r="I139" s="149">
        <v>30000000</v>
      </c>
      <c r="J139" s="148" t="s">
        <v>72</v>
      </c>
      <c r="K139" s="148" t="s">
        <v>71</v>
      </c>
      <c r="L139" s="149">
        <v>30000000</v>
      </c>
      <c r="M139" s="148" t="s">
        <v>70</v>
      </c>
      <c r="N139" s="147">
        <f>I139-L139</f>
        <v>0</v>
      </c>
      <c r="O139" s="52"/>
      <c r="P139" s="52"/>
    </row>
    <row r="140" spans="2:16" s="50" customFormat="1" ht="14.1" customHeight="1">
      <c r="B140" s="143"/>
      <c r="C140" s="142"/>
      <c r="D140" s="142"/>
      <c r="E140" s="61"/>
      <c r="F140" s="61"/>
      <c r="G140" s="157"/>
      <c r="H140" s="59" t="s">
        <v>69</v>
      </c>
      <c r="I140" s="224">
        <f>SUM(I139)</f>
        <v>30000000</v>
      </c>
      <c r="J140" s="170"/>
      <c r="K140" s="170"/>
      <c r="L140" s="224">
        <f>SUM(L139)</f>
        <v>30000000</v>
      </c>
      <c r="M140" s="169"/>
      <c r="N140" s="159">
        <f>SUM(I140-L140)</f>
        <v>0</v>
      </c>
      <c r="O140" s="52"/>
      <c r="P140" s="52"/>
    </row>
    <row r="141" spans="2:16" s="50" customFormat="1" ht="14.1" customHeight="1">
      <c r="B141" s="143"/>
      <c r="C141" s="142"/>
      <c r="D141" s="142"/>
      <c r="E141" s="61"/>
      <c r="F141" s="61"/>
      <c r="G141" s="141"/>
      <c r="H141" s="59" t="s">
        <v>68</v>
      </c>
      <c r="I141" s="224">
        <f>I137+I139</f>
        <v>100000000</v>
      </c>
      <c r="J141" s="170"/>
      <c r="K141" s="170"/>
      <c r="L141" s="224">
        <f>L137+L139</f>
        <v>100000000</v>
      </c>
      <c r="M141" s="169"/>
      <c r="N141" s="159">
        <f>SUM(I141-L141)</f>
        <v>0</v>
      </c>
      <c r="O141" s="52"/>
      <c r="P141" s="52"/>
    </row>
    <row r="142" spans="2:16" s="50" customFormat="1" ht="14.1" customHeight="1">
      <c r="B142" s="143"/>
      <c r="C142" s="142"/>
      <c r="D142" s="307" t="s">
        <v>128</v>
      </c>
      <c r="E142" s="134">
        <f>F142+G142</f>
        <v>36000000</v>
      </c>
      <c r="F142" s="134">
        <f>L148</f>
        <v>36000000</v>
      </c>
      <c r="G142" s="144">
        <f>N148</f>
        <v>0</v>
      </c>
      <c r="H142" s="156"/>
      <c r="I142" s="303" t="s">
        <v>232</v>
      </c>
      <c r="J142" s="303"/>
      <c r="K142" s="303"/>
      <c r="L142" s="303"/>
      <c r="M142" s="303"/>
      <c r="N142" s="304"/>
      <c r="O142" s="52"/>
      <c r="P142" s="52"/>
    </row>
    <row r="143" spans="2:16" s="50" customFormat="1" ht="14.1" customHeight="1">
      <c r="B143" s="143"/>
      <c r="C143" s="142"/>
      <c r="D143" s="308"/>
      <c r="E143" s="61"/>
      <c r="F143" s="61"/>
      <c r="G143" s="141"/>
      <c r="H143" s="152" t="s">
        <v>73</v>
      </c>
      <c r="I143" s="149">
        <v>9000000</v>
      </c>
      <c r="J143" s="148" t="s">
        <v>72</v>
      </c>
      <c r="K143" s="148" t="s">
        <v>71</v>
      </c>
      <c r="L143" s="149">
        <v>9000000</v>
      </c>
      <c r="M143" s="148" t="s">
        <v>70</v>
      </c>
      <c r="N143" s="147">
        <f>I143-L143</f>
        <v>0</v>
      </c>
      <c r="O143" s="52"/>
      <c r="P143" s="52"/>
    </row>
    <row r="144" spans="2:16" s="50" customFormat="1" ht="14.1" customHeight="1">
      <c r="B144" s="143"/>
      <c r="C144" s="142"/>
      <c r="D144" s="142"/>
      <c r="E144" s="61"/>
      <c r="F144" s="61"/>
      <c r="G144" s="141"/>
      <c r="H144" s="59" t="s">
        <v>69</v>
      </c>
      <c r="I144" s="224">
        <f>SUM(I143)</f>
        <v>9000000</v>
      </c>
      <c r="J144" s="170"/>
      <c r="K144" s="170"/>
      <c r="L144" s="224">
        <f>SUM(L143)</f>
        <v>9000000</v>
      </c>
      <c r="M144" s="169"/>
      <c r="N144" s="159">
        <f>SUM(I144-L144)</f>
        <v>0</v>
      </c>
      <c r="O144" s="52"/>
      <c r="P144" s="52"/>
    </row>
    <row r="145" spans="2:16" s="50" customFormat="1" ht="14.1" customHeight="1">
      <c r="B145" s="143"/>
      <c r="C145" s="142"/>
      <c r="D145" s="142"/>
      <c r="E145" s="61"/>
      <c r="F145" s="61"/>
      <c r="G145" s="141"/>
      <c r="H145" s="151"/>
      <c r="I145" s="303" t="s">
        <v>206</v>
      </c>
      <c r="J145" s="303"/>
      <c r="K145" s="303"/>
      <c r="L145" s="303"/>
      <c r="M145" s="303"/>
      <c r="N145" s="304"/>
      <c r="O145" s="52"/>
      <c r="P145" s="52"/>
    </row>
    <row r="146" spans="2:16" s="50" customFormat="1" ht="14.1" customHeight="1">
      <c r="B146" s="143"/>
      <c r="C146" s="142"/>
      <c r="D146" s="142"/>
      <c r="E146" s="61"/>
      <c r="F146" s="61"/>
      <c r="G146" s="141"/>
      <c r="H146" s="150" t="s">
        <v>73</v>
      </c>
      <c r="I146" s="149">
        <v>27000000</v>
      </c>
      <c r="J146" s="148" t="s">
        <v>72</v>
      </c>
      <c r="K146" s="148" t="s">
        <v>71</v>
      </c>
      <c r="L146" s="149">
        <v>27000000</v>
      </c>
      <c r="M146" s="148" t="s">
        <v>70</v>
      </c>
      <c r="N146" s="147">
        <f>I146-L146</f>
        <v>0</v>
      </c>
      <c r="O146" s="52"/>
      <c r="P146" s="52"/>
    </row>
    <row r="147" spans="2:16" s="50" customFormat="1" ht="14.1" customHeight="1">
      <c r="B147" s="143"/>
      <c r="C147" s="142"/>
      <c r="D147" s="142"/>
      <c r="E147" s="61"/>
      <c r="F147" s="61"/>
      <c r="G147" s="141"/>
      <c r="H147" s="59" t="s">
        <v>69</v>
      </c>
      <c r="I147" s="224">
        <f>SUM(I146)</f>
        <v>27000000</v>
      </c>
      <c r="J147" s="170"/>
      <c r="K147" s="170"/>
      <c r="L147" s="224">
        <f>SUM(L146)</f>
        <v>27000000</v>
      </c>
      <c r="M147" s="169"/>
      <c r="N147" s="159">
        <f>SUM(I147-L147)</f>
        <v>0</v>
      </c>
      <c r="O147" s="52"/>
      <c r="P147" s="52"/>
    </row>
    <row r="148" spans="2:16" s="50" customFormat="1" ht="14.1" customHeight="1">
      <c r="B148" s="143"/>
      <c r="C148" s="142"/>
      <c r="D148" s="142"/>
      <c r="E148" s="61"/>
      <c r="F148" s="61"/>
      <c r="G148" s="141"/>
      <c r="H148" s="59" t="s">
        <v>68</v>
      </c>
      <c r="I148" s="224">
        <f>I144+I146</f>
        <v>36000000</v>
      </c>
      <c r="J148" s="170"/>
      <c r="K148" s="170"/>
      <c r="L148" s="224">
        <f>L144+L146</f>
        <v>36000000</v>
      </c>
      <c r="M148" s="169"/>
      <c r="N148" s="159">
        <f>SUM(I148-L148)</f>
        <v>0</v>
      </c>
      <c r="O148" s="52"/>
      <c r="P148" s="52"/>
    </row>
    <row r="149" spans="2:16" s="50" customFormat="1" ht="14.1" customHeight="1">
      <c r="B149" s="100" t="s">
        <v>82</v>
      </c>
      <c r="C149" s="99"/>
      <c r="D149" s="99"/>
      <c r="E149" s="75">
        <f>E150+E160+E168</f>
        <v>4326400000</v>
      </c>
      <c r="F149" s="75">
        <f>F150+F160+F168</f>
        <v>4326400000</v>
      </c>
      <c r="G149" s="136">
        <f>E149-F149</f>
        <v>0</v>
      </c>
      <c r="H149" s="156"/>
      <c r="I149" s="163"/>
      <c r="J149" s="163"/>
      <c r="K149" s="163"/>
      <c r="L149" s="163"/>
      <c r="M149" s="163"/>
      <c r="N149" s="162"/>
      <c r="O149" s="52"/>
      <c r="P149" s="52"/>
    </row>
    <row r="150" spans="2:16" s="50" customFormat="1" ht="14.1" customHeight="1">
      <c r="B150" s="143"/>
      <c r="C150" s="95" t="s">
        <v>81</v>
      </c>
      <c r="D150" s="87"/>
      <c r="E150" s="61">
        <f>E151+E157+E154</f>
        <v>5400000</v>
      </c>
      <c r="F150" s="61">
        <f>F151+F157+F154</f>
        <v>5400000</v>
      </c>
      <c r="G150" s="137">
        <f>G151+G154+G157</f>
        <v>0</v>
      </c>
      <c r="H150" s="161"/>
      <c r="I150" s="160"/>
      <c r="J150" s="160"/>
      <c r="K150" s="160"/>
      <c r="L150" s="160"/>
      <c r="M150" s="160"/>
      <c r="N150" s="159"/>
      <c r="O150" s="52"/>
      <c r="P150" s="52"/>
    </row>
    <row r="151" spans="2:16" s="50" customFormat="1" ht="14.1" customHeight="1">
      <c r="B151" s="143"/>
      <c r="C151" s="142"/>
      <c r="D151" s="95" t="s">
        <v>80</v>
      </c>
      <c r="E151" s="134">
        <f>F151+G151</f>
        <v>2000000</v>
      </c>
      <c r="F151" s="134">
        <f>L153</f>
        <v>2000000</v>
      </c>
      <c r="G151" s="144">
        <f>N153</f>
        <v>0</v>
      </c>
      <c r="H151" s="156"/>
      <c r="I151" s="303" t="s">
        <v>79</v>
      </c>
      <c r="J151" s="303"/>
      <c r="K151" s="303"/>
      <c r="L151" s="303"/>
      <c r="M151" s="303"/>
      <c r="N151" s="304"/>
      <c r="O151" s="52"/>
      <c r="P151" s="52"/>
    </row>
    <row r="152" spans="2:16" s="50" customFormat="1" ht="14.1" customHeight="1">
      <c r="B152" s="143"/>
      <c r="C152" s="142"/>
      <c r="D152" s="142"/>
      <c r="E152" s="61"/>
      <c r="F152" s="61"/>
      <c r="G152" s="141"/>
      <c r="H152" s="152" t="s">
        <v>73</v>
      </c>
      <c r="I152" s="149">
        <v>2000000</v>
      </c>
      <c r="J152" s="148" t="s">
        <v>72</v>
      </c>
      <c r="K152" s="148" t="s">
        <v>71</v>
      </c>
      <c r="L152" s="149">
        <v>2000000</v>
      </c>
      <c r="M152" s="148" t="s">
        <v>70</v>
      </c>
      <c r="N152" s="147">
        <f>I152-L152</f>
        <v>0</v>
      </c>
      <c r="O152" s="52"/>
      <c r="P152" s="52"/>
    </row>
    <row r="153" spans="2:16" s="50" customFormat="1" ht="14.1" customHeight="1">
      <c r="B153" s="143"/>
      <c r="C153" s="142"/>
      <c r="D153" s="139"/>
      <c r="E153" s="98"/>
      <c r="F153" s="98"/>
      <c r="G153" s="138"/>
      <c r="H153" s="59" t="s">
        <v>68</v>
      </c>
      <c r="I153" s="224">
        <f>SUM(I152)</f>
        <v>2000000</v>
      </c>
      <c r="J153" s="170"/>
      <c r="K153" s="170"/>
      <c r="L153" s="224">
        <f>SUM(L152)</f>
        <v>2000000</v>
      </c>
      <c r="M153" s="170"/>
      <c r="N153" s="159">
        <f>SUM(I153-L153)</f>
        <v>0</v>
      </c>
      <c r="O153" s="52"/>
      <c r="P153" s="52"/>
    </row>
    <row r="154" spans="2:16" s="50" customFormat="1" ht="14.1" customHeight="1">
      <c r="B154" s="143"/>
      <c r="C154" s="142"/>
      <c r="D154" s="95" t="s">
        <v>78</v>
      </c>
      <c r="E154" s="134">
        <f>F154+G154</f>
        <v>1000000</v>
      </c>
      <c r="F154" s="134">
        <f>L156</f>
        <v>1000000</v>
      </c>
      <c r="G154" s="144">
        <f>N156</f>
        <v>0</v>
      </c>
      <c r="H154" s="156"/>
      <c r="I154" s="303" t="s">
        <v>77</v>
      </c>
      <c r="J154" s="303"/>
      <c r="K154" s="303"/>
      <c r="L154" s="303"/>
      <c r="M154" s="303"/>
      <c r="N154" s="304"/>
      <c r="O154" s="52"/>
      <c r="P154" s="52"/>
    </row>
    <row r="155" spans="2:16" s="50" customFormat="1" ht="14.1" customHeight="1">
      <c r="B155" s="143"/>
      <c r="C155" s="142"/>
      <c r="D155" s="142"/>
      <c r="E155" s="61"/>
      <c r="F155" s="61"/>
      <c r="G155" s="141"/>
      <c r="H155" s="152" t="s">
        <v>73</v>
      </c>
      <c r="I155" s="149">
        <v>1000000</v>
      </c>
      <c r="J155" s="148" t="s">
        <v>72</v>
      </c>
      <c r="K155" s="148" t="s">
        <v>71</v>
      </c>
      <c r="L155" s="149">
        <v>1000000</v>
      </c>
      <c r="M155" s="148" t="s">
        <v>70</v>
      </c>
      <c r="N155" s="147">
        <f>I155-L155</f>
        <v>0</v>
      </c>
      <c r="O155" s="52"/>
      <c r="P155" s="52"/>
    </row>
    <row r="156" spans="2:16" s="50" customFormat="1" ht="14.1" customHeight="1">
      <c r="B156" s="143"/>
      <c r="C156" s="142"/>
      <c r="D156" s="139"/>
      <c r="E156" s="98"/>
      <c r="F156" s="98"/>
      <c r="G156" s="138"/>
      <c r="H156" s="59" t="s">
        <v>68</v>
      </c>
      <c r="I156" s="224">
        <f>SUM(I155)</f>
        <v>1000000</v>
      </c>
      <c r="J156" s="170"/>
      <c r="K156" s="170"/>
      <c r="L156" s="224">
        <f>SUM(L155)</f>
        <v>1000000</v>
      </c>
      <c r="M156" s="170"/>
      <c r="N156" s="159">
        <f>SUM(I156-L156)</f>
        <v>0</v>
      </c>
      <c r="O156" s="52"/>
      <c r="P156" s="52"/>
    </row>
    <row r="157" spans="2:16" s="50" customFormat="1" ht="14.1" customHeight="1">
      <c r="B157" s="143"/>
      <c r="C157" s="142"/>
      <c r="D157" s="95" t="s">
        <v>76</v>
      </c>
      <c r="E157" s="155">
        <f>F157+G157</f>
        <v>2400000</v>
      </c>
      <c r="F157" s="155">
        <f>L159</f>
        <v>2400000</v>
      </c>
      <c r="G157" s="154">
        <f>N159</f>
        <v>0</v>
      </c>
      <c r="H157" s="153"/>
      <c r="I157" s="303" t="s">
        <v>75</v>
      </c>
      <c r="J157" s="303"/>
      <c r="K157" s="303"/>
      <c r="L157" s="303"/>
      <c r="M157" s="303"/>
      <c r="N157" s="304"/>
      <c r="O157" s="52"/>
      <c r="P157" s="52"/>
    </row>
    <row r="158" spans="2:16" s="50" customFormat="1" ht="14.1" customHeight="1">
      <c r="B158" s="143"/>
      <c r="C158" s="142"/>
      <c r="D158" s="142"/>
      <c r="E158" s="61"/>
      <c r="F158" s="61"/>
      <c r="G158" s="141"/>
      <c r="H158" s="152" t="s">
        <v>73</v>
      </c>
      <c r="I158" s="149">
        <v>2400000</v>
      </c>
      <c r="J158" s="148" t="s">
        <v>72</v>
      </c>
      <c r="K158" s="148" t="s">
        <v>71</v>
      </c>
      <c r="L158" s="149">
        <v>2400000</v>
      </c>
      <c r="M158" s="148" t="s">
        <v>70</v>
      </c>
      <c r="N158" s="147">
        <f>I158-L158</f>
        <v>0</v>
      </c>
      <c r="O158" s="52"/>
      <c r="P158" s="52"/>
    </row>
    <row r="159" spans="2:16" s="50" customFormat="1" ht="14.1" customHeight="1">
      <c r="B159" s="143"/>
      <c r="C159" s="142"/>
      <c r="D159" s="142"/>
      <c r="E159" s="98"/>
      <c r="F159" s="98"/>
      <c r="G159" s="141"/>
      <c r="H159" s="59" t="s">
        <v>68</v>
      </c>
      <c r="I159" s="224">
        <f>I158</f>
        <v>2400000</v>
      </c>
      <c r="J159" s="170"/>
      <c r="K159" s="170"/>
      <c r="L159" s="224">
        <f>L158</f>
        <v>2400000</v>
      </c>
      <c r="M159" s="170"/>
      <c r="N159" s="159">
        <f>SUM(I159-L159)</f>
        <v>0</v>
      </c>
      <c r="O159" s="52"/>
      <c r="P159" s="52"/>
    </row>
    <row r="160" spans="2:16" s="50" customFormat="1" ht="14.1" customHeight="1">
      <c r="B160" s="143"/>
      <c r="C160" s="95" t="s">
        <v>74</v>
      </c>
      <c r="D160" s="95"/>
      <c r="E160" s="134">
        <f>E161+E164</f>
        <v>18000000</v>
      </c>
      <c r="F160" s="134">
        <f>F161+F164</f>
        <v>18000000</v>
      </c>
      <c r="G160" s="144">
        <f>SUM(E160-F160)</f>
        <v>0</v>
      </c>
      <c r="H160" s="135"/>
      <c r="I160" s="160"/>
      <c r="J160" s="160"/>
      <c r="K160" s="160"/>
      <c r="L160" s="160"/>
      <c r="M160" s="160"/>
      <c r="N160" s="159"/>
      <c r="O160" s="52"/>
      <c r="P160" s="52"/>
    </row>
    <row r="161" spans="2:16" s="50" customFormat="1" ht="14.1" customHeight="1">
      <c r="B161" s="143"/>
      <c r="C161" s="142"/>
      <c r="D161" s="307" t="s">
        <v>130</v>
      </c>
      <c r="E161" s="134">
        <f>I167</f>
        <v>18000000</v>
      </c>
      <c r="F161" s="134">
        <f>L167</f>
        <v>18000000</v>
      </c>
      <c r="G161" s="144">
        <f>N167</f>
        <v>0</v>
      </c>
      <c r="H161" s="132"/>
      <c r="I161" s="303" t="s">
        <v>233</v>
      </c>
      <c r="J161" s="303"/>
      <c r="K161" s="303"/>
      <c r="L161" s="303"/>
      <c r="M161" s="303"/>
      <c r="N161" s="304"/>
      <c r="O161" s="52"/>
      <c r="P161" s="52"/>
    </row>
    <row r="162" spans="2:16" s="50" customFormat="1" ht="14.1" customHeight="1">
      <c r="B162" s="143"/>
      <c r="C162" s="142"/>
      <c r="D162" s="308"/>
      <c r="E162" s="61"/>
      <c r="F162" s="61"/>
      <c r="G162" s="141"/>
      <c r="H162" s="152" t="s">
        <v>73</v>
      </c>
      <c r="I162" s="149">
        <v>15000000</v>
      </c>
      <c r="J162" s="148" t="s">
        <v>72</v>
      </c>
      <c r="K162" s="148" t="s">
        <v>71</v>
      </c>
      <c r="L162" s="149">
        <v>15000000</v>
      </c>
      <c r="M162" s="148" t="s">
        <v>70</v>
      </c>
      <c r="N162" s="147">
        <f>I162-L162</f>
        <v>0</v>
      </c>
      <c r="O162" s="52"/>
      <c r="P162" s="52"/>
    </row>
    <row r="163" spans="2:16" s="50" customFormat="1" ht="14.1" customHeight="1">
      <c r="B163" s="143"/>
      <c r="C163" s="142"/>
      <c r="D163" s="142"/>
      <c r="E163" s="61"/>
      <c r="F163" s="61"/>
      <c r="G163" s="141"/>
      <c r="H163" s="59" t="s">
        <v>69</v>
      </c>
      <c r="I163" s="224">
        <f>SUM(I162)</f>
        <v>15000000</v>
      </c>
      <c r="J163" s="170"/>
      <c r="K163" s="170"/>
      <c r="L163" s="224">
        <f>SUM(L162)</f>
        <v>15000000</v>
      </c>
      <c r="M163" s="169"/>
      <c r="N163" s="159">
        <f>SUM(I163-L163)</f>
        <v>0</v>
      </c>
      <c r="O163" s="52"/>
      <c r="P163" s="52"/>
    </row>
    <row r="164" spans="2:16" s="50" customFormat="1" ht="14.1" customHeight="1">
      <c r="B164" s="143"/>
      <c r="C164" s="142"/>
      <c r="D164" s="142"/>
      <c r="E164" s="61"/>
      <c r="F164" s="61"/>
      <c r="G164" s="141"/>
      <c r="H164" s="151"/>
      <c r="I164" s="303" t="s">
        <v>234</v>
      </c>
      <c r="J164" s="303"/>
      <c r="K164" s="303"/>
      <c r="L164" s="303"/>
      <c r="M164" s="303"/>
      <c r="N164" s="304"/>
      <c r="O164" s="52"/>
      <c r="P164" s="52"/>
    </row>
    <row r="165" spans="2:16" s="50" customFormat="1" ht="14.1" customHeight="1">
      <c r="B165" s="143"/>
      <c r="C165" s="142"/>
      <c r="D165" s="142"/>
      <c r="E165" s="61"/>
      <c r="F165" s="61"/>
      <c r="G165" s="141"/>
      <c r="H165" s="150" t="s">
        <v>73</v>
      </c>
      <c r="I165" s="149">
        <v>3000000</v>
      </c>
      <c r="J165" s="148" t="s">
        <v>72</v>
      </c>
      <c r="K165" s="148" t="s">
        <v>71</v>
      </c>
      <c r="L165" s="149">
        <v>3000000</v>
      </c>
      <c r="M165" s="148" t="s">
        <v>70</v>
      </c>
      <c r="N165" s="147">
        <f>I165-L165</f>
        <v>0</v>
      </c>
      <c r="O165" s="52"/>
      <c r="P165" s="52"/>
    </row>
    <row r="166" spans="2:16" s="50" customFormat="1" ht="14.1" customHeight="1">
      <c r="B166" s="143"/>
      <c r="C166" s="142"/>
      <c r="D166" s="87"/>
      <c r="E166" s="61"/>
      <c r="F166" s="61"/>
      <c r="G166" s="141"/>
      <c r="H166" s="59" t="s">
        <v>69</v>
      </c>
      <c r="I166" s="224">
        <f>SUM(I165)</f>
        <v>3000000</v>
      </c>
      <c r="J166" s="170"/>
      <c r="K166" s="170"/>
      <c r="L166" s="224">
        <f>SUM(L165)</f>
        <v>3000000</v>
      </c>
      <c r="M166" s="169"/>
      <c r="N166" s="159">
        <f>SUM(I166-L166)</f>
        <v>0</v>
      </c>
      <c r="O166" s="52"/>
      <c r="P166" s="52"/>
    </row>
    <row r="167" spans="2:16" s="50" customFormat="1" ht="14.1" customHeight="1">
      <c r="B167" s="143"/>
      <c r="C167" s="142"/>
      <c r="D167" s="87"/>
      <c r="E167" s="61"/>
      <c r="F167" s="61"/>
      <c r="G167" s="141"/>
      <c r="H167" s="59" t="s">
        <v>68</v>
      </c>
      <c r="I167" s="224">
        <f>I163+I165</f>
        <v>18000000</v>
      </c>
      <c r="J167" s="170"/>
      <c r="K167" s="170"/>
      <c r="L167" s="224">
        <f>L163+L165</f>
        <v>18000000</v>
      </c>
      <c r="M167" s="169"/>
      <c r="N167" s="159">
        <f>SUM(I167-L167)</f>
        <v>0</v>
      </c>
      <c r="O167" s="52"/>
      <c r="P167" s="52"/>
    </row>
    <row r="168" spans="2:16" s="50" customFormat="1" ht="14.1" customHeight="1">
      <c r="B168" s="143"/>
      <c r="C168" s="95" t="s">
        <v>67</v>
      </c>
      <c r="D168" s="99"/>
      <c r="E168" s="70">
        <f>E169+E172+E175</f>
        <v>4303000000</v>
      </c>
      <c r="F168" s="70">
        <f>F169+F172+F175</f>
        <v>4303000000</v>
      </c>
      <c r="G168" s="136">
        <f>G169</f>
        <v>0</v>
      </c>
      <c r="H168" s="135"/>
      <c r="I168" s="160"/>
      <c r="J168" s="160"/>
      <c r="K168" s="160"/>
      <c r="L168" s="160"/>
      <c r="M168" s="160"/>
      <c r="N168" s="159"/>
      <c r="O168" s="52"/>
      <c r="P168" s="52"/>
    </row>
    <row r="169" spans="2:16" s="50" customFormat="1" ht="14.1" customHeight="1">
      <c r="B169" s="143"/>
      <c r="C169" s="142"/>
      <c r="D169" s="307" t="s">
        <v>131</v>
      </c>
      <c r="E169" s="134">
        <f>I171</f>
        <v>2100000000</v>
      </c>
      <c r="F169" s="134">
        <f>L171</f>
        <v>2100000000</v>
      </c>
      <c r="G169" s="144">
        <f>N171</f>
        <v>0</v>
      </c>
      <c r="H169" s="132"/>
      <c r="I169" s="303" t="s">
        <v>235</v>
      </c>
      <c r="J169" s="303"/>
      <c r="K169" s="303"/>
      <c r="L169" s="303"/>
      <c r="M169" s="303"/>
      <c r="N169" s="304"/>
      <c r="O169" s="52"/>
      <c r="P169" s="52"/>
    </row>
    <row r="170" spans="2:16" s="50" customFormat="1" ht="14.1" customHeight="1">
      <c r="B170" s="143"/>
      <c r="C170" s="142"/>
      <c r="D170" s="308"/>
      <c r="E170" s="61"/>
      <c r="F170" s="61"/>
      <c r="G170" s="141"/>
      <c r="H170" s="66" t="s">
        <v>26</v>
      </c>
      <c r="I170" s="149">
        <v>2100000000</v>
      </c>
      <c r="J170" s="148" t="s">
        <v>25</v>
      </c>
      <c r="K170" s="148" t="s">
        <v>24</v>
      </c>
      <c r="L170" s="149">
        <v>2100000000</v>
      </c>
      <c r="M170" s="148" t="s">
        <v>23</v>
      </c>
      <c r="N170" s="147">
        <f>I170-L170</f>
        <v>0</v>
      </c>
      <c r="O170" s="52"/>
      <c r="P170" s="52"/>
    </row>
    <row r="171" spans="2:16" s="50" customFormat="1" ht="14.1" customHeight="1">
      <c r="B171" s="143"/>
      <c r="C171" s="142"/>
      <c r="D171" s="139"/>
      <c r="E171" s="98"/>
      <c r="F171" s="98"/>
      <c r="G171" s="138"/>
      <c r="H171" s="59" t="s">
        <v>22</v>
      </c>
      <c r="I171" s="224">
        <f>SUM(I170)</f>
        <v>2100000000</v>
      </c>
      <c r="J171" s="170"/>
      <c r="K171" s="170"/>
      <c r="L171" s="224">
        <f>SUM(L170)</f>
        <v>2100000000</v>
      </c>
      <c r="M171" s="170"/>
      <c r="N171" s="159">
        <f>SUM(I171-L171)</f>
        <v>0</v>
      </c>
      <c r="O171" s="52"/>
      <c r="P171" s="52"/>
    </row>
    <row r="172" spans="2:16" s="50" customFormat="1" ht="14.1" customHeight="1">
      <c r="B172" s="143"/>
      <c r="C172" s="142"/>
      <c r="D172" s="307" t="s">
        <v>132</v>
      </c>
      <c r="E172" s="134">
        <f>I174</f>
        <v>2200000000</v>
      </c>
      <c r="F172" s="134">
        <f>L174</f>
        <v>2200000000</v>
      </c>
      <c r="G172" s="144">
        <f>N174</f>
        <v>0</v>
      </c>
      <c r="H172" s="132"/>
      <c r="I172" s="303" t="s">
        <v>236</v>
      </c>
      <c r="J172" s="303"/>
      <c r="K172" s="303"/>
      <c r="L172" s="303"/>
      <c r="M172" s="303"/>
      <c r="N172" s="304"/>
      <c r="O172" s="52"/>
      <c r="P172" s="52"/>
    </row>
    <row r="173" spans="2:16" s="50" customFormat="1" ht="14.1" customHeight="1">
      <c r="B173" s="143"/>
      <c r="C173" s="142"/>
      <c r="D173" s="308"/>
      <c r="E173" s="61"/>
      <c r="F173" s="61"/>
      <c r="G173" s="141"/>
      <c r="H173" s="66" t="s">
        <v>26</v>
      </c>
      <c r="I173" s="149">
        <v>2200000000</v>
      </c>
      <c r="J173" s="148" t="s">
        <v>25</v>
      </c>
      <c r="K173" s="148" t="s">
        <v>24</v>
      </c>
      <c r="L173" s="149">
        <v>2200000000</v>
      </c>
      <c r="M173" s="148" t="s">
        <v>23</v>
      </c>
      <c r="N173" s="147">
        <f>I173-L173</f>
        <v>0</v>
      </c>
      <c r="O173" s="52"/>
      <c r="P173" s="52"/>
    </row>
    <row r="174" spans="2:16" s="50" customFormat="1" ht="14.1" customHeight="1">
      <c r="B174" s="143"/>
      <c r="C174" s="142"/>
      <c r="D174" s="139"/>
      <c r="E174" s="98"/>
      <c r="F174" s="98"/>
      <c r="G174" s="138"/>
      <c r="H174" s="59" t="s">
        <v>22</v>
      </c>
      <c r="I174" s="224">
        <f>SUM(I173)</f>
        <v>2200000000</v>
      </c>
      <c r="J174" s="170"/>
      <c r="K174" s="170"/>
      <c r="L174" s="224">
        <f>SUM(L173)</f>
        <v>2200000000</v>
      </c>
      <c r="M174" s="170"/>
      <c r="N174" s="159">
        <f>SUM(I174-L174)</f>
        <v>0</v>
      </c>
      <c r="O174" s="52"/>
      <c r="P174" s="52"/>
    </row>
    <row r="175" spans="2:16" s="50" customFormat="1" ht="14.1" customHeight="1">
      <c r="B175" s="143"/>
      <c r="C175" s="142"/>
      <c r="D175" s="307" t="s">
        <v>133</v>
      </c>
      <c r="E175" s="134">
        <f>I177</f>
        <v>3000000</v>
      </c>
      <c r="F175" s="134">
        <f>L177</f>
        <v>3000000</v>
      </c>
      <c r="G175" s="144">
        <f>N177</f>
        <v>0</v>
      </c>
      <c r="H175" s="132"/>
      <c r="I175" s="303" t="s">
        <v>237</v>
      </c>
      <c r="J175" s="303"/>
      <c r="K175" s="303"/>
      <c r="L175" s="303"/>
      <c r="M175" s="303"/>
      <c r="N175" s="304"/>
      <c r="O175" s="52"/>
      <c r="P175" s="52"/>
    </row>
    <row r="176" spans="2:16" s="50" customFormat="1" ht="14.1" customHeight="1">
      <c r="B176" s="143"/>
      <c r="C176" s="142"/>
      <c r="D176" s="308"/>
      <c r="E176" s="61"/>
      <c r="F176" s="61"/>
      <c r="G176" s="141"/>
      <c r="H176" s="66" t="s">
        <v>26</v>
      </c>
      <c r="I176" s="149">
        <v>3000000</v>
      </c>
      <c r="J176" s="148" t="s">
        <v>25</v>
      </c>
      <c r="K176" s="148" t="s">
        <v>24</v>
      </c>
      <c r="L176" s="149">
        <v>3000000</v>
      </c>
      <c r="M176" s="148" t="s">
        <v>23</v>
      </c>
      <c r="N176" s="147">
        <f>I176-L176</f>
        <v>0</v>
      </c>
      <c r="O176" s="52"/>
      <c r="P176" s="52"/>
    </row>
    <row r="177" spans="2:16" s="50" customFormat="1" ht="14.1" customHeight="1">
      <c r="B177" s="140"/>
      <c r="C177" s="139"/>
      <c r="D177" s="139"/>
      <c r="E177" s="98"/>
      <c r="F177" s="98"/>
      <c r="G177" s="138"/>
      <c r="H177" s="59" t="s">
        <v>22</v>
      </c>
      <c r="I177" s="224">
        <f>SUM(I176)</f>
        <v>3000000</v>
      </c>
      <c r="J177" s="170"/>
      <c r="K177" s="170"/>
      <c r="L177" s="224">
        <f>SUM(L176)</f>
        <v>3000000</v>
      </c>
      <c r="M177" s="170"/>
      <c r="N177" s="159">
        <f>SUM(I177-L177)</f>
        <v>0</v>
      </c>
      <c r="O177" s="52"/>
      <c r="P177" s="52"/>
    </row>
    <row r="178" spans="2:16" s="50" customFormat="1" ht="14.1" customHeight="1">
      <c r="B178" s="100" t="s">
        <v>66</v>
      </c>
      <c r="C178" s="95"/>
      <c r="D178" s="95"/>
      <c r="E178" s="146">
        <f t="shared" ref="E178:G179" si="0">E179</f>
        <v>15000000</v>
      </c>
      <c r="F178" s="146">
        <f t="shared" si="0"/>
        <v>15000000</v>
      </c>
      <c r="G178" s="144">
        <f t="shared" si="0"/>
        <v>0</v>
      </c>
      <c r="H178" s="145"/>
      <c r="I178" s="163"/>
      <c r="J178" s="163"/>
      <c r="K178" s="163"/>
      <c r="L178" s="163"/>
      <c r="M178" s="163"/>
      <c r="N178" s="162"/>
      <c r="O178" s="52"/>
      <c r="P178" s="52"/>
    </row>
    <row r="179" spans="2:16" s="50" customFormat="1" ht="14.1" customHeight="1">
      <c r="B179" s="143"/>
      <c r="C179" s="95" t="s">
        <v>66</v>
      </c>
      <c r="D179" s="99"/>
      <c r="E179" s="70">
        <f t="shared" si="0"/>
        <v>15000000</v>
      </c>
      <c r="F179" s="70">
        <f t="shared" si="0"/>
        <v>15000000</v>
      </c>
      <c r="G179" s="136">
        <f t="shared" si="0"/>
        <v>0</v>
      </c>
      <c r="H179" s="135"/>
      <c r="I179" s="160"/>
      <c r="J179" s="160"/>
      <c r="K179" s="160"/>
      <c r="L179" s="160"/>
      <c r="M179" s="160"/>
      <c r="N179" s="159"/>
      <c r="O179" s="52"/>
      <c r="P179" s="52"/>
    </row>
    <row r="180" spans="2:16" s="50" customFormat="1" ht="14.1" customHeight="1">
      <c r="B180" s="143"/>
      <c r="C180" s="142"/>
      <c r="D180" s="95" t="s">
        <v>66</v>
      </c>
      <c r="E180" s="134">
        <f>I182</f>
        <v>15000000</v>
      </c>
      <c r="F180" s="134">
        <f>L182</f>
        <v>15000000</v>
      </c>
      <c r="G180" s="144">
        <f>N182</f>
        <v>0</v>
      </c>
      <c r="H180" s="132"/>
      <c r="I180" s="303" t="s">
        <v>238</v>
      </c>
      <c r="J180" s="303"/>
      <c r="K180" s="303"/>
      <c r="L180" s="303"/>
      <c r="M180" s="303"/>
      <c r="N180" s="304"/>
      <c r="O180" s="52"/>
      <c r="P180" s="52"/>
    </row>
    <row r="181" spans="2:16" s="50" customFormat="1" ht="14.1" customHeight="1">
      <c r="B181" s="143"/>
      <c r="C181" s="142"/>
      <c r="D181" s="142"/>
      <c r="E181" s="61"/>
      <c r="F181" s="61"/>
      <c r="G181" s="141"/>
      <c r="H181" s="66" t="s">
        <v>26</v>
      </c>
      <c r="I181" s="149">
        <v>15000000</v>
      </c>
      <c r="J181" s="148" t="s">
        <v>25</v>
      </c>
      <c r="K181" s="148" t="s">
        <v>24</v>
      </c>
      <c r="L181" s="149">
        <v>15000000</v>
      </c>
      <c r="M181" s="148" t="s">
        <v>23</v>
      </c>
      <c r="N181" s="147">
        <f>I181-L181</f>
        <v>0</v>
      </c>
      <c r="O181" s="52"/>
      <c r="P181" s="52"/>
    </row>
    <row r="182" spans="2:16" s="50" customFormat="1" ht="14.1" customHeight="1">
      <c r="B182" s="140"/>
      <c r="C182" s="139"/>
      <c r="D182" s="139"/>
      <c r="E182" s="98"/>
      <c r="F182" s="98"/>
      <c r="G182" s="138"/>
      <c r="H182" s="59" t="s">
        <v>22</v>
      </c>
      <c r="I182" s="224">
        <f>SUM(I181)</f>
        <v>15000000</v>
      </c>
      <c r="J182" s="170"/>
      <c r="K182" s="170"/>
      <c r="L182" s="224">
        <f>SUM(L181)</f>
        <v>15000000</v>
      </c>
      <c r="M182" s="170"/>
      <c r="N182" s="159">
        <f>SUM(I182-L182)</f>
        <v>0</v>
      </c>
      <c r="O182" s="52"/>
      <c r="P182" s="52"/>
    </row>
    <row r="183" spans="2:16" s="50" customFormat="1" ht="14.1" customHeight="1">
      <c r="B183" s="305" t="s">
        <v>65</v>
      </c>
      <c r="C183" s="87"/>
      <c r="D183" s="87"/>
      <c r="E183" s="92">
        <f t="shared" ref="E183:G184" si="1">E184</f>
        <v>82772410</v>
      </c>
      <c r="F183" s="92">
        <f t="shared" si="1"/>
        <v>82772410</v>
      </c>
      <c r="G183" s="137">
        <f t="shared" si="1"/>
        <v>0</v>
      </c>
      <c r="H183" s="132"/>
      <c r="I183" s="163"/>
      <c r="J183" s="163"/>
      <c r="K183" s="163"/>
      <c r="L183" s="163"/>
      <c r="M183" s="163"/>
      <c r="N183" s="162"/>
      <c r="O183" s="52"/>
      <c r="P183" s="52"/>
    </row>
    <row r="184" spans="2:16" s="50" customFormat="1" ht="14.1" customHeight="1">
      <c r="B184" s="306"/>
      <c r="C184" s="307" t="s">
        <v>65</v>
      </c>
      <c r="D184" s="99"/>
      <c r="E184" s="70">
        <f t="shared" si="1"/>
        <v>82772410</v>
      </c>
      <c r="F184" s="70">
        <f t="shared" si="1"/>
        <v>82772410</v>
      </c>
      <c r="G184" s="136">
        <f t="shared" si="1"/>
        <v>0</v>
      </c>
      <c r="H184" s="135"/>
      <c r="I184" s="160"/>
      <c r="J184" s="160"/>
      <c r="K184" s="160"/>
      <c r="L184" s="160"/>
      <c r="M184" s="160"/>
      <c r="N184" s="159"/>
      <c r="O184" s="52"/>
      <c r="P184" s="52"/>
    </row>
    <row r="185" spans="2:16" s="53" customFormat="1" ht="14.1" customHeight="1">
      <c r="B185" s="64"/>
      <c r="C185" s="308"/>
      <c r="D185" s="307" t="s">
        <v>65</v>
      </c>
      <c r="E185" s="134">
        <f>I191</f>
        <v>82772410</v>
      </c>
      <c r="F185" s="134">
        <f>L191</f>
        <v>82772410</v>
      </c>
      <c r="G185" s="134">
        <f>N191</f>
        <v>0</v>
      </c>
      <c r="H185" s="133"/>
      <c r="I185" s="286" t="s">
        <v>207</v>
      </c>
      <c r="J185" s="286"/>
      <c r="K185" s="286"/>
      <c r="L185" s="286"/>
      <c r="M185" s="286"/>
      <c r="N185" s="287"/>
      <c r="O185" s="52"/>
      <c r="P185" s="52"/>
    </row>
    <row r="186" spans="2:16" s="53" customFormat="1" ht="14.1" customHeight="1">
      <c r="B186" s="64"/>
      <c r="C186" s="131"/>
      <c r="D186" s="308"/>
      <c r="E186" s="61"/>
      <c r="F186" s="61"/>
      <c r="G186" s="61"/>
      <c r="H186" s="66" t="s">
        <v>26</v>
      </c>
      <c r="I186" s="149">
        <v>82772410</v>
      </c>
      <c r="J186" s="148" t="s">
        <v>25</v>
      </c>
      <c r="K186" s="148" t="s">
        <v>24</v>
      </c>
      <c r="L186" s="149">
        <v>82772410</v>
      </c>
      <c r="M186" s="148" t="s">
        <v>23</v>
      </c>
      <c r="N186" s="262">
        <f>SUM(I186-L186)</f>
        <v>0</v>
      </c>
      <c r="O186" s="52"/>
      <c r="P186" s="52"/>
    </row>
    <row r="187" spans="2:16" s="53" customFormat="1" ht="14.1" customHeight="1">
      <c r="B187" s="64"/>
      <c r="C187" s="131"/>
      <c r="D187" s="87"/>
      <c r="E187" s="61"/>
      <c r="F187" s="61"/>
      <c r="G187" s="61"/>
      <c r="H187" s="59" t="s">
        <v>22</v>
      </c>
      <c r="I187" s="224">
        <f>SUM(I186)</f>
        <v>82772410</v>
      </c>
      <c r="J187" s="170"/>
      <c r="K187" s="170"/>
      <c r="L187" s="224">
        <f>SUM(L186)</f>
        <v>82772410</v>
      </c>
      <c r="M187" s="170"/>
      <c r="N187" s="159">
        <f>SUM(I187-L187)</f>
        <v>0</v>
      </c>
      <c r="O187" s="52"/>
      <c r="P187" s="52"/>
    </row>
    <row r="188" spans="2:16" s="53" customFormat="1" ht="14.1" customHeight="1">
      <c r="B188" s="64"/>
      <c r="C188" s="131"/>
      <c r="D188" s="87"/>
      <c r="E188" s="61"/>
      <c r="F188" s="61"/>
      <c r="G188" s="61"/>
      <c r="H188" s="132"/>
      <c r="I188" s="303" t="s">
        <v>64</v>
      </c>
      <c r="J188" s="303"/>
      <c r="K188" s="303"/>
      <c r="L188" s="303"/>
      <c r="M188" s="303"/>
      <c r="N188" s="304"/>
      <c r="O188" s="52"/>
      <c r="P188" s="52"/>
    </row>
    <row r="189" spans="2:16" s="53" customFormat="1" ht="14.1" customHeight="1">
      <c r="B189" s="64"/>
      <c r="C189" s="131"/>
      <c r="D189" s="87"/>
      <c r="E189" s="61"/>
      <c r="F189" s="61"/>
      <c r="G189" s="61"/>
      <c r="H189" s="66" t="s">
        <v>26</v>
      </c>
      <c r="I189" s="149"/>
      <c r="J189" s="148" t="s">
        <v>25</v>
      </c>
      <c r="K189" s="148" t="s">
        <v>24</v>
      </c>
      <c r="L189" s="149"/>
      <c r="M189" s="148" t="s">
        <v>23</v>
      </c>
      <c r="N189" s="147">
        <f>I189-L189</f>
        <v>0</v>
      </c>
      <c r="O189" s="52"/>
      <c r="P189" s="52"/>
    </row>
    <row r="190" spans="2:16" s="53" customFormat="1" ht="14.1" customHeight="1">
      <c r="B190" s="81"/>
      <c r="C190" s="80"/>
      <c r="D190" s="79"/>
      <c r="E190" s="61"/>
      <c r="F190" s="61"/>
      <c r="G190" s="60"/>
      <c r="H190" s="59" t="s">
        <v>22</v>
      </c>
      <c r="I190" s="224">
        <f>SUM(I189)</f>
        <v>0</v>
      </c>
      <c r="J190" s="170"/>
      <c r="K190" s="170"/>
      <c r="L190" s="224">
        <f>SUM(L189)</f>
        <v>0</v>
      </c>
      <c r="M190" s="170"/>
      <c r="N190" s="159">
        <f>SUM(I190-L190)</f>
        <v>0</v>
      </c>
      <c r="O190" s="52"/>
      <c r="P190" s="52"/>
    </row>
    <row r="191" spans="2:16" s="53" customFormat="1" ht="17.25" thickBot="1">
      <c r="B191" s="130"/>
      <c r="C191" s="129"/>
      <c r="D191" s="128"/>
      <c r="E191" s="127"/>
      <c r="F191" s="127"/>
      <c r="G191" s="126"/>
      <c r="H191" s="125" t="s">
        <v>22</v>
      </c>
      <c r="I191" s="263">
        <f>I190+I187</f>
        <v>82772410</v>
      </c>
      <c r="J191" s="264"/>
      <c r="K191" s="264"/>
      <c r="L191" s="263">
        <f>L190+L187</f>
        <v>82772410</v>
      </c>
      <c r="M191" s="264"/>
      <c r="N191" s="265">
        <f>SUM(I191-L191)</f>
        <v>0</v>
      </c>
      <c r="O191" s="193"/>
      <c r="P191" s="193"/>
    </row>
    <row r="192" spans="2:16">
      <c r="B192" s="58" t="s">
        <v>63</v>
      </c>
      <c r="C192" s="58"/>
      <c r="D192" s="58"/>
      <c r="E192" s="57">
        <f>E5+E133+E149+E178+E183</f>
        <v>6742039160</v>
      </c>
      <c r="F192" s="57">
        <f>F5+F133+F149+F178+F183</f>
        <v>6970692290</v>
      </c>
      <c r="G192" s="57">
        <f>SUM(E192-F192)</f>
        <v>-228653130</v>
      </c>
    </row>
    <row r="193" spans="5:6">
      <c r="E193" s="193"/>
      <c r="F193" s="192"/>
    </row>
    <row r="194" spans="5:6">
      <c r="E194" s="192"/>
    </row>
  </sheetData>
  <mergeCells count="86">
    <mergeCell ref="I188:N188"/>
    <mergeCell ref="I185:N185"/>
    <mergeCell ref="I154:N154"/>
    <mergeCell ref="I151:N151"/>
    <mergeCell ref="D127:D128"/>
    <mergeCell ref="D142:D143"/>
    <mergeCell ref="I145:N145"/>
    <mergeCell ref="I130:N130"/>
    <mergeCell ref="I134:N134"/>
    <mergeCell ref="I138:N138"/>
    <mergeCell ref="I142:N142"/>
    <mergeCell ref="I135:N135"/>
    <mergeCell ref="I133:N133"/>
    <mergeCell ref="I161:N161"/>
    <mergeCell ref="D161:D162"/>
    <mergeCell ref="I164:N164"/>
    <mergeCell ref="I79:N79"/>
    <mergeCell ref="I127:N127"/>
    <mergeCell ref="I107:N107"/>
    <mergeCell ref="I122:N122"/>
    <mergeCell ref="I118:N118"/>
    <mergeCell ref="I87:N87"/>
    <mergeCell ref="I112:N112"/>
    <mergeCell ref="I114:N114"/>
    <mergeCell ref="I105:N105"/>
    <mergeCell ref="I109:N109"/>
    <mergeCell ref="I121:N121"/>
    <mergeCell ref="I124:N124"/>
    <mergeCell ref="I116:N116"/>
    <mergeCell ref="I46:N46"/>
    <mergeCell ref="I43:N43"/>
    <mergeCell ref="I25:N25"/>
    <mergeCell ref="I26:N26"/>
    <mergeCell ref="I96:N96"/>
    <mergeCell ref="I72:N72"/>
    <mergeCell ref="I69:N69"/>
    <mergeCell ref="I82:N82"/>
    <mergeCell ref="I76:N76"/>
    <mergeCell ref="I60:N60"/>
    <mergeCell ref="I63:N63"/>
    <mergeCell ref="I30:N30"/>
    <mergeCell ref="I49:N49"/>
    <mergeCell ref="I57:N57"/>
    <mergeCell ref="I66:N66"/>
    <mergeCell ref="I52:N52"/>
    <mergeCell ref="H5:N5"/>
    <mergeCell ref="I8:N8"/>
    <mergeCell ref="B1:N1"/>
    <mergeCell ref="B2:C2"/>
    <mergeCell ref="B3:D3"/>
    <mergeCell ref="E3:E4"/>
    <mergeCell ref="F3:F4"/>
    <mergeCell ref="G3:G4"/>
    <mergeCell ref="H3:N4"/>
    <mergeCell ref="H6:N6"/>
    <mergeCell ref="I7:N7"/>
    <mergeCell ref="D34:D35"/>
    <mergeCell ref="I38:N38"/>
    <mergeCell ref="I35:N35"/>
    <mergeCell ref="I34:N34"/>
    <mergeCell ref="I39:N39"/>
    <mergeCell ref="I11:N11"/>
    <mergeCell ref="I17:N17"/>
    <mergeCell ref="I29:N29"/>
    <mergeCell ref="I12:N12"/>
    <mergeCell ref="I16:N16"/>
    <mergeCell ref="I20:N20"/>
    <mergeCell ref="I21:N21"/>
    <mergeCell ref="D90:D91"/>
    <mergeCell ref="I92:N92"/>
    <mergeCell ref="I94:N94"/>
    <mergeCell ref="I100:N100"/>
    <mergeCell ref="I103:N103"/>
    <mergeCell ref="I98:N98"/>
    <mergeCell ref="I90:N90"/>
    <mergeCell ref="I157:N157"/>
    <mergeCell ref="B183:B184"/>
    <mergeCell ref="C184:C185"/>
    <mergeCell ref="I180:N180"/>
    <mergeCell ref="D169:D170"/>
    <mergeCell ref="D175:D176"/>
    <mergeCell ref="I175:N175"/>
    <mergeCell ref="D172:D173"/>
    <mergeCell ref="I172:N172"/>
    <mergeCell ref="I169:N169"/>
    <mergeCell ref="D185:D186"/>
  </mergeCells>
  <phoneticPr fontId="4" type="noConversion"/>
  <printOptions horizontalCentered="1"/>
  <pageMargins left="0.27559055118110237" right="0.35433070866141736" top="0.43307086614173229" bottom="0.47244094488188981" header="0.31496062992125984" footer="0.31496062992125984"/>
  <pageSetup paperSize="9" scale="85" orientation="landscape" r:id="rId1"/>
  <headerFooter>
    <oddFooter>&amp;L&amp;9리드릭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115" zoomScaleNormal="115" workbookViewId="0">
      <selection activeCell="N11" sqref="N11"/>
    </sheetView>
  </sheetViews>
  <sheetFormatPr defaultColWidth="9" defaultRowHeight="13.5"/>
  <cols>
    <col min="1" max="1" width="5.75" style="211" bestFit="1" customWidth="1"/>
    <col min="2" max="2" width="12.375" style="211" customWidth="1"/>
    <col min="3" max="3" width="9.125" style="211" customWidth="1"/>
    <col min="4" max="8" width="10.25" style="211" customWidth="1"/>
    <col min="9" max="16384" width="9" style="211"/>
  </cols>
  <sheetData>
    <row r="1" spans="1:8" ht="18.75" customHeight="1">
      <c r="A1" s="210" t="s">
        <v>188</v>
      </c>
    </row>
    <row r="2" spans="1:8" ht="33" customHeight="1">
      <c r="A2" s="325" t="s">
        <v>189</v>
      </c>
      <c r="B2" s="325"/>
      <c r="C2" s="325"/>
      <c r="D2" s="325"/>
      <c r="E2" s="325"/>
      <c r="F2" s="325"/>
      <c r="G2" s="325"/>
      <c r="H2" s="325"/>
    </row>
    <row r="3" spans="1:8" ht="12" customHeight="1" thickBot="1">
      <c r="A3" s="212"/>
      <c r="H3" s="221" t="s">
        <v>202</v>
      </c>
    </row>
    <row r="4" spans="1:8" ht="22.5" customHeight="1" thickTop="1">
      <c r="A4" s="326" t="s">
        <v>190</v>
      </c>
      <c r="B4" s="326" t="s">
        <v>191</v>
      </c>
      <c r="C4" s="326" t="s">
        <v>192</v>
      </c>
      <c r="D4" s="326" t="s">
        <v>193</v>
      </c>
      <c r="E4" s="213" t="s">
        <v>194</v>
      </c>
      <c r="F4" s="326" t="s">
        <v>195</v>
      </c>
      <c r="G4" s="326" t="s">
        <v>196</v>
      </c>
      <c r="H4" s="326" t="s">
        <v>197</v>
      </c>
    </row>
    <row r="5" spans="1:8" ht="22.5" customHeight="1">
      <c r="A5" s="327"/>
      <c r="B5" s="327"/>
      <c r="C5" s="327"/>
      <c r="D5" s="327"/>
      <c r="E5" s="214" t="s">
        <v>5</v>
      </c>
      <c r="F5" s="328"/>
      <c r="G5" s="329"/>
      <c r="H5" s="327"/>
    </row>
    <row r="6" spans="1:8" ht="27" customHeight="1">
      <c r="A6" s="215">
        <v>1</v>
      </c>
      <c r="B6" s="215" t="s">
        <v>198</v>
      </c>
      <c r="C6" s="215"/>
      <c r="D6" s="216">
        <v>1580800</v>
      </c>
      <c r="E6" s="216">
        <v>158</v>
      </c>
      <c r="F6" s="218">
        <f>SUM(D6:E6)</f>
        <v>1580958</v>
      </c>
      <c r="G6" s="216">
        <v>129672</v>
      </c>
      <c r="H6" s="216">
        <f>F6-G6</f>
        <v>1451286</v>
      </c>
    </row>
    <row r="7" spans="1:8" ht="27" customHeight="1">
      <c r="A7" s="217">
        <v>2</v>
      </c>
      <c r="B7" s="217" t="s">
        <v>199</v>
      </c>
      <c r="C7" s="217"/>
      <c r="D7" s="218">
        <v>129200</v>
      </c>
      <c r="E7" s="218">
        <v>48842</v>
      </c>
      <c r="F7" s="218">
        <f>SUM(D7:E7)</f>
        <v>178042</v>
      </c>
      <c r="G7" s="218">
        <v>17328</v>
      </c>
      <c r="H7" s="218">
        <f>F7-G7</f>
        <v>160714</v>
      </c>
    </row>
    <row r="8" spans="1:8" ht="27" customHeight="1">
      <c r="A8" s="217"/>
      <c r="B8" s="217"/>
      <c r="C8" s="217"/>
      <c r="D8" s="218"/>
      <c r="E8" s="218"/>
      <c r="F8" s="218"/>
      <c r="G8" s="219"/>
      <c r="H8" s="219"/>
    </row>
    <row r="9" spans="1:8" ht="27" customHeight="1">
      <c r="A9" s="217"/>
      <c r="B9" s="217"/>
      <c r="C9" s="217"/>
      <c r="D9" s="218"/>
      <c r="E9" s="218"/>
      <c r="F9" s="218"/>
      <c r="G9" s="219"/>
      <c r="H9" s="219"/>
    </row>
    <row r="10" spans="1:8" ht="27" customHeight="1">
      <c r="A10" s="217"/>
      <c r="B10" s="217"/>
      <c r="C10" s="217"/>
      <c r="D10" s="218"/>
      <c r="E10" s="218"/>
      <c r="F10" s="218"/>
      <c r="G10" s="219"/>
      <c r="H10" s="219"/>
    </row>
    <row r="11" spans="1:8" ht="27" customHeight="1">
      <c r="A11" s="217"/>
      <c r="B11" s="217"/>
      <c r="C11" s="217"/>
      <c r="D11" s="218"/>
      <c r="E11" s="218"/>
      <c r="F11" s="218"/>
      <c r="G11" s="219"/>
      <c r="H11" s="219"/>
    </row>
    <row r="12" spans="1:8" ht="27" customHeight="1">
      <c r="A12" s="217"/>
      <c r="B12" s="217"/>
      <c r="C12" s="217"/>
      <c r="D12" s="218"/>
      <c r="E12" s="218"/>
      <c r="F12" s="218"/>
      <c r="G12" s="219"/>
      <c r="H12" s="219"/>
    </row>
    <row r="13" spans="1:8" ht="27" customHeight="1">
      <c r="A13" s="217"/>
      <c r="B13" s="217"/>
      <c r="C13" s="217"/>
      <c r="D13" s="218"/>
      <c r="E13" s="218"/>
      <c r="F13" s="218"/>
      <c r="G13" s="219"/>
      <c r="H13" s="219"/>
    </row>
    <row r="14" spans="1:8" ht="27" customHeight="1">
      <c r="A14" s="217"/>
      <c r="B14" s="217"/>
      <c r="C14" s="217"/>
      <c r="D14" s="218"/>
      <c r="E14" s="218"/>
      <c r="F14" s="218"/>
      <c r="G14" s="219"/>
      <c r="H14" s="219"/>
    </row>
    <row r="15" spans="1:8" ht="27" customHeight="1">
      <c r="A15" s="217"/>
      <c r="B15" s="217"/>
      <c r="C15" s="217"/>
      <c r="D15" s="218"/>
      <c r="E15" s="218"/>
      <c r="F15" s="218"/>
      <c r="G15" s="219"/>
      <c r="H15" s="219"/>
    </row>
    <row r="16" spans="1:8" ht="27" customHeight="1">
      <c r="A16" s="217"/>
      <c r="B16" s="217"/>
      <c r="C16" s="217"/>
      <c r="D16" s="218"/>
      <c r="E16" s="218"/>
      <c r="F16" s="218"/>
      <c r="G16" s="219"/>
      <c r="H16" s="219"/>
    </row>
    <row r="17" spans="1:8" ht="27" customHeight="1">
      <c r="A17" s="217"/>
      <c r="B17" s="217"/>
      <c r="C17" s="217"/>
      <c r="D17" s="218"/>
      <c r="E17" s="218"/>
      <c r="F17" s="218"/>
      <c r="G17" s="219"/>
      <c r="H17" s="219"/>
    </row>
    <row r="18" spans="1:8" ht="27" customHeight="1">
      <c r="A18" s="217"/>
      <c r="B18" s="217"/>
      <c r="C18" s="217"/>
      <c r="D18" s="218"/>
      <c r="E18" s="218"/>
      <c r="F18" s="218"/>
      <c r="G18" s="219"/>
      <c r="H18" s="219"/>
    </row>
    <row r="19" spans="1:8" ht="27" customHeight="1">
      <c r="A19" s="217"/>
      <c r="B19" s="217"/>
      <c r="C19" s="217"/>
      <c r="D19" s="218"/>
      <c r="E19" s="218"/>
      <c r="F19" s="218"/>
      <c r="G19" s="219"/>
      <c r="H19" s="219"/>
    </row>
    <row r="20" spans="1:8" ht="27" customHeight="1">
      <c r="A20" s="217"/>
      <c r="B20" s="217"/>
      <c r="C20" s="217"/>
      <c r="D20" s="218"/>
      <c r="E20" s="218"/>
      <c r="F20" s="218"/>
      <c r="G20" s="219"/>
      <c r="H20" s="219"/>
    </row>
    <row r="21" spans="1:8" ht="27" customHeight="1">
      <c r="A21" s="217"/>
      <c r="B21" s="217"/>
      <c r="C21" s="217"/>
      <c r="D21" s="218"/>
      <c r="E21" s="218"/>
      <c r="F21" s="218"/>
      <c r="G21" s="219"/>
      <c r="H21" s="219"/>
    </row>
    <row r="22" spans="1:8" ht="27" customHeight="1">
      <c r="A22" s="217"/>
      <c r="B22" s="217"/>
      <c r="C22" s="217"/>
      <c r="D22" s="218"/>
      <c r="E22" s="218"/>
      <c r="F22" s="218"/>
      <c r="G22" s="219"/>
      <c r="H22" s="219"/>
    </row>
    <row r="23" spans="1:8" ht="27" customHeight="1">
      <c r="A23" s="217"/>
      <c r="B23" s="217"/>
      <c r="C23" s="217"/>
      <c r="D23" s="217"/>
      <c r="E23" s="219"/>
      <c r="F23" s="219"/>
      <c r="G23" s="219"/>
      <c r="H23" s="219"/>
    </row>
    <row r="24" spans="1:8" ht="27" customHeight="1">
      <c r="A24" s="217"/>
      <c r="B24" s="217"/>
      <c r="C24" s="217"/>
      <c r="D24" s="217"/>
      <c r="E24" s="219"/>
      <c r="F24" s="219"/>
      <c r="G24" s="219"/>
      <c r="H24" s="219"/>
    </row>
    <row r="25" spans="1:8" ht="27" customHeight="1">
      <c r="A25" s="217"/>
      <c r="B25" s="217"/>
      <c r="C25" s="217"/>
      <c r="D25" s="217"/>
      <c r="E25" s="217"/>
      <c r="F25" s="217"/>
      <c r="G25" s="217"/>
      <c r="H25" s="217"/>
    </row>
    <row r="26" spans="1:8" ht="27" customHeight="1">
      <c r="A26" s="220"/>
      <c r="B26" s="220"/>
      <c r="C26" s="220"/>
      <c r="D26" s="220"/>
      <c r="E26" s="220"/>
      <c r="F26" s="220"/>
      <c r="G26" s="220"/>
      <c r="H26" s="220"/>
    </row>
    <row r="27" spans="1:8" ht="46.5" customHeight="1">
      <c r="A27" s="322" t="s">
        <v>200</v>
      </c>
      <c r="B27" s="322"/>
      <c r="C27" s="322"/>
      <c r="D27" s="322"/>
      <c r="E27" s="323" t="s">
        <v>201</v>
      </c>
      <c r="F27" s="324"/>
      <c r="G27" s="324"/>
      <c r="H27" s="324"/>
    </row>
  </sheetData>
  <mergeCells count="10">
    <mergeCell ref="A27:D27"/>
    <mergeCell ref="E27:H27"/>
    <mergeCell ref="A2:H2"/>
    <mergeCell ref="A4:A5"/>
    <mergeCell ref="B4:B5"/>
    <mergeCell ref="C4:C5"/>
    <mergeCell ref="D4:D5"/>
    <mergeCell ref="F4:F5"/>
    <mergeCell ref="G4:G5"/>
    <mergeCell ref="H4:H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추경세입세출총괄표</vt:lpstr>
      <vt:lpstr>추경세입예산서</vt:lpstr>
      <vt:lpstr>추경세출예산서</vt:lpstr>
      <vt:lpstr>임직원보수일람표</vt:lpstr>
      <vt:lpstr>추경세입세출총괄표!Print_Area</vt:lpstr>
      <vt:lpstr>추경세입예산서!Print_Area</vt:lpstr>
      <vt:lpstr>추경세출예산서!Print_Area</vt:lpstr>
      <vt:lpstr>추경세입예산서!Print_Titles</vt:lpstr>
      <vt:lpstr>추경세출예산서!Print_Titles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ridrik1919</dc:creator>
  <cp:lastModifiedBy>종혁</cp:lastModifiedBy>
  <cp:lastPrinted>2019-03-26T02:49:12Z</cp:lastPrinted>
  <dcterms:created xsi:type="dcterms:W3CDTF">2013-09-10T05:36:58Z</dcterms:created>
  <dcterms:modified xsi:type="dcterms:W3CDTF">2019-03-26T02:56:09Z</dcterms:modified>
</cp:coreProperties>
</file>